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ff30c5ae8d6532/Documents/investing/"/>
    </mc:Choice>
  </mc:AlternateContent>
  <xr:revisionPtr revIDLastSave="764" documentId="8_{05F44D0F-28C1-47A7-A8FB-70DF49A04E8E}" xr6:coauthVersionLast="45" xr6:coauthVersionMax="45" xr10:uidLastSave="{554755E1-D67D-43CA-9426-6C5DA93BD7DD}"/>
  <bookViews>
    <workbookView xWindow="23880" yWindow="-120" windowWidth="29040" windowHeight="18240" xr2:uid="{519E64C5-2AC2-4335-AFE2-8EF1BB40FA4F}"/>
  </bookViews>
  <sheets>
    <sheet name="summary" sheetId="3" r:id="rId1"/>
    <sheet name="deta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" l="1"/>
  <c r="E18" i="3" l="1"/>
  <c r="B88" i="2"/>
  <c r="B87" i="2"/>
  <c r="B89" i="2" l="1"/>
  <c r="B90" i="2" l="1"/>
  <c r="B91" i="2" l="1"/>
  <c r="B92" i="2" l="1"/>
  <c r="F18" i="3"/>
  <c r="D18" i="3"/>
  <c r="C9" i="3"/>
  <c r="F16" i="3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F88" i="2" l="1"/>
  <c r="F90" i="2"/>
  <c r="F92" i="2"/>
  <c r="F94" i="2"/>
  <c r="F96" i="2"/>
  <c r="F117" i="2"/>
  <c r="F118" i="2"/>
  <c r="J118" i="2"/>
  <c r="J119" i="2"/>
  <c r="J120" i="2"/>
  <c r="J121" i="2"/>
  <c r="J122" i="2"/>
  <c r="J123" i="2"/>
  <c r="J124" i="2"/>
  <c r="J125" i="2"/>
  <c r="J126" i="2"/>
  <c r="J89" i="2"/>
  <c r="J93" i="2"/>
  <c r="J98" i="2"/>
  <c r="J100" i="2"/>
  <c r="J104" i="2"/>
  <c r="J106" i="2"/>
  <c r="J88" i="2"/>
  <c r="J90" i="2"/>
  <c r="J92" i="2"/>
  <c r="J94" i="2"/>
  <c r="J96" i="2"/>
  <c r="F98" i="2"/>
  <c r="F99" i="2"/>
  <c r="F100" i="2"/>
  <c r="F101" i="2"/>
  <c r="F102" i="2"/>
  <c r="F103" i="2"/>
  <c r="F104" i="2"/>
  <c r="F105" i="2"/>
  <c r="F106" i="2"/>
  <c r="F107" i="2"/>
  <c r="F108" i="2"/>
  <c r="J108" i="2"/>
  <c r="F109" i="2"/>
  <c r="J109" i="2"/>
  <c r="F110" i="2"/>
  <c r="J110" i="2"/>
  <c r="F111" i="2"/>
  <c r="J111" i="2"/>
  <c r="F112" i="2"/>
  <c r="J112" i="2"/>
  <c r="F113" i="2"/>
  <c r="J113" i="2"/>
  <c r="F114" i="2"/>
  <c r="J114" i="2"/>
  <c r="F115" i="2"/>
  <c r="J115" i="2"/>
  <c r="F116" i="2"/>
  <c r="J116" i="2"/>
  <c r="J117" i="2"/>
  <c r="F119" i="2"/>
  <c r="F120" i="2"/>
  <c r="F121" i="2"/>
  <c r="F122" i="2"/>
  <c r="F123" i="2"/>
  <c r="F124" i="2"/>
  <c r="F125" i="2"/>
  <c r="F126" i="2"/>
  <c r="J97" i="2"/>
  <c r="J102" i="2"/>
  <c r="J105" i="2"/>
  <c r="F87" i="2"/>
  <c r="F89" i="2"/>
  <c r="F91" i="2"/>
  <c r="F93" i="2"/>
  <c r="F95" i="2"/>
  <c r="F97" i="2"/>
  <c r="J87" i="2"/>
  <c r="J91" i="2"/>
  <c r="J95" i="2"/>
  <c r="J99" i="2"/>
  <c r="J101" i="2"/>
  <c r="J103" i="2"/>
  <c r="J107" i="2"/>
  <c r="B93" i="2"/>
  <c r="F19" i="3"/>
  <c r="D16" i="3"/>
  <c r="E16" i="3"/>
  <c r="C16" i="3"/>
  <c r="H75" i="2" l="1"/>
  <c r="H77" i="2"/>
  <c r="H79" i="2"/>
  <c r="H81" i="2"/>
  <c r="H83" i="2"/>
  <c r="H85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7" i="2"/>
  <c r="D79" i="2"/>
  <c r="D81" i="2"/>
  <c r="D83" i="2"/>
  <c r="D85" i="2"/>
  <c r="D87" i="2"/>
  <c r="H87" i="2"/>
  <c r="D88" i="2"/>
  <c r="H88" i="2"/>
  <c r="D89" i="2"/>
  <c r="H89" i="2"/>
  <c r="D90" i="2"/>
  <c r="H90" i="2"/>
  <c r="D91" i="2"/>
  <c r="H91" i="2"/>
  <c r="D92" i="2"/>
  <c r="H92" i="2"/>
  <c r="D93" i="2"/>
  <c r="H93" i="2"/>
  <c r="D94" i="2"/>
  <c r="H94" i="2"/>
  <c r="D95" i="2"/>
  <c r="H95" i="2"/>
  <c r="D96" i="2"/>
  <c r="H96" i="2"/>
  <c r="D97" i="2"/>
  <c r="H97" i="2"/>
  <c r="H76" i="2"/>
  <c r="H78" i="2"/>
  <c r="H80" i="2"/>
  <c r="H82" i="2"/>
  <c r="H84" i="2"/>
  <c r="H86" i="2"/>
  <c r="H63" i="2"/>
  <c r="H67" i="2"/>
  <c r="H71" i="2"/>
  <c r="D78" i="2"/>
  <c r="D86" i="2"/>
  <c r="D98" i="2"/>
  <c r="D99" i="2"/>
  <c r="D100" i="2"/>
  <c r="D101" i="2"/>
  <c r="D102" i="2"/>
  <c r="D103" i="2"/>
  <c r="D104" i="2"/>
  <c r="D105" i="2"/>
  <c r="D106" i="2"/>
  <c r="D107" i="2"/>
  <c r="D108" i="2"/>
  <c r="D80" i="2"/>
  <c r="D109" i="2"/>
  <c r="D110" i="2"/>
  <c r="H111" i="2"/>
  <c r="D113" i="2"/>
  <c r="D114" i="2"/>
  <c r="H115" i="2"/>
  <c r="D117" i="2"/>
  <c r="H118" i="2"/>
  <c r="D120" i="2"/>
  <c r="H121" i="2"/>
  <c r="H122" i="2"/>
  <c r="D124" i="2"/>
  <c r="H125" i="2"/>
  <c r="H64" i="2"/>
  <c r="H68" i="2"/>
  <c r="H72" i="2"/>
  <c r="D76" i="2"/>
  <c r="D84" i="2"/>
  <c r="H108" i="2"/>
  <c r="H110" i="2"/>
  <c r="H112" i="2"/>
  <c r="H114" i="2"/>
  <c r="H116" i="2"/>
  <c r="D118" i="2"/>
  <c r="D119" i="2"/>
  <c r="H120" i="2"/>
  <c r="D123" i="2"/>
  <c r="H124" i="2"/>
  <c r="D126" i="2"/>
  <c r="H65" i="2"/>
  <c r="H69" i="2"/>
  <c r="H73" i="2"/>
  <c r="D82" i="2"/>
  <c r="H98" i="2"/>
  <c r="H99" i="2"/>
  <c r="H100" i="2"/>
  <c r="H101" i="2"/>
  <c r="H102" i="2"/>
  <c r="H103" i="2"/>
  <c r="H104" i="2"/>
  <c r="H105" i="2"/>
  <c r="H106" i="2"/>
  <c r="H107" i="2"/>
  <c r="H66" i="2"/>
  <c r="H70" i="2"/>
  <c r="H74" i="2"/>
  <c r="H109" i="2"/>
  <c r="D111" i="2"/>
  <c r="D112" i="2"/>
  <c r="H113" i="2"/>
  <c r="D115" i="2"/>
  <c r="D116" i="2"/>
  <c r="H117" i="2"/>
  <c r="H119" i="2"/>
  <c r="D121" i="2"/>
  <c r="D122" i="2"/>
  <c r="H123" i="2"/>
  <c r="D125" i="2"/>
  <c r="H126" i="2"/>
  <c r="E19" i="3"/>
  <c r="E76" i="2"/>
  <c r="E78" i="2"/>
  <c r="E80" i="2"/>
  <c r="E82" i="2"/>
  <c r="E84" i="2"/>
  <c r="E86" i="2"/>
  <c r="I75" i="2"/>
  <c r="I77" i="2"/>
  <c r="I79" i="2"/>
  <c r="I81" i="2"/>
  <c r="I83" i="2"/>
  <c r="I85" i="2"/>
  <c r="E75" i="2"/>
  <c r="E77" i="2"/>
  <c r="E79" i="2"/>
  <c r="E81" i="2"/>
  <c r="E83" i="2"/>
  <c r="E85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E107" i="2"/>
  <c r="I107" i="2"/>
  <c r="E108" i="2"/>
  <c r="I80" i="2"/>
  <c r="I108" i="2"/>
  <c r="E109" i="2"/>
  <c r="I109" i="2"/>
  <c r="E110" i="2"/>
  <c r="I110" i="2"/>
  <c r="E111" i="2"/>
  <c r="I111" i="2"/>
  <c r="E112" i="2"/>
  <c r="I112" i="2"/>
  <c r="E113" i="2"/>
  <c r="I113" i="2"/>
  <c r="E114" i="2"/>
  <c r="I114" i="2"/>
  <c r="E115" i="2"/>
  <c r="I115" i="2"/>
  <c r="E116" i="2"/>
  <c r="I116" i="2"/>
  <c r="E117" i="2"/>
  <c r="I117" i="2"/>
  <c r="E118" i="2"/>
  <c r="I118" i="2"/>
  <c r="E119" i="2"/>
  <c r="I119" i="2"/>
  <c r="E120" i="2"/>
  <c r="I120" i="2"/>
  <c r="E121" i="2"/>
  <c r="I121" i="2"/>
  <c r="E122" i="2"/>
  <c r="I122" i="2"/>
  <c r="E123" i="2"/>
  <c r="I123" i="2"/>
  <c r="E124" i="2"/>
  <c r="I124" i="2"/>
  <c r="E125" i="2"/>
  <c r="I125" i="2"/>
  <c r="E126" i="2"/>
  <c r="I126" i="2"/>
  <c r="I78" i="2"/>
  <c r="I86" i="2"/>
  <c r="I82" i="2"/>
  <c r="I76" i="2"/>
  <c r="I84" i="2"/>
  <c r="C19" i="3"/>
  <c r="C39" i="2"/>
  <c r="C41" i="2"/>
  <c r="C43" i="2"/>
  <c r="C45" i="2"/>
  <c r="C47" i="2"/>
  <c r="C49" i="2"/>
  <c r="C51" i="2"/>
  <c r="C53" i="2"/>
  <c r="C55" i="2"/>
  <c r="C57" i="2"/>
  <c r="C59" i="2"/>
  <c r="C61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7" i="2"/>
  <c r="C79" i="2"/>
  <c r="C81" i="2"/>
  <c r="C83" i="2"/>
  <c r="C85" i="2"/>
  <c r="C87" i="2"/>
  <c r="G87" i="2"/>
  <c r="C88" i="2"/>
  <c r="G88" i="2"/>
  <c r="C89" i="2"/>
  <c r="G89" i="2"/>
  <c r="C90" i="2"/>
  <c r="G90" i="2"/>
  <c r="C91" i="2"/>
  <c r="G91" i="2"/>
  <c r="C92" i="2"/>
  <c r="G92" i="2"/>
  <c r="C93" i="2"/>
  <c r="G93" i="2"/>
  <c r="C94" i="2"/>
  <c r="G94" i="2"/>
  <c r="C95" i="2"/>
  <c r="G95" i="2"/>
  <c r="C96" i="2"/>
  <c r="G96" i="2"/>
  <c r="C97" i="2"/>
  <c r="G97" i="2"/>
  <c r="C98" i="2"/>
  <c r="G98" i="2"/>
  <c r="C99" i="2"/>
  <c r="G99" i="2"/>
  <c r="C100" i="2"/>
  <c r="G100" i="2"/>
  <c r="C101" i="2"/>
  <c r="G101" i="2"/>
  <c r="C102" i="2"/>
  <c r="G102" i="2"/>
  <c r="C103" i="2"/>
  <c r="G103" i="2"/>
  <c r="C104" i="2"/>
  <c r="G104" i="2"/>
  <c r="C105" i="2"/>
  <c r="G105" i="2"/>
  <c r="C106" i="2"/>
  <c r="G106" i="2"/>
  <c r="C107" i="2"/>
  <c r="G107" i="2"/>
  <c r="C108" i="2"/>
  <c r="G39" i="2"/>
  <c r="G41" i="2"/>
  <c r="G43" i="2"/>
  <c r="G45" i="2"/>
  <c r="G47" i="2"/>
  <c r="G49" i="2"/>
  <c r="G51" i="2"/>
  <c r="G53" i="2"/>
  <c r="G55" i="2"/>
  <c r="G57" i="2"/>
  <c r="G59" i="2"/>
  <c r="G61" i="2"/>
  <c r="G76" i="2"/>
  <c r="G78" i="2"/>
  <c r="G80" i="2"/>
  <c r="G82" i="2"/>
  <c r="G84" i="2"/>
  <c r="G86" i="2"/>
  <c r="C40" i="2"/>
  <c r="C42" i="2"/>
  <c r="C44" i="2"/>
  <c r="C46" i="2"/>
  <c r="C48" i="2"/>
  <c r="C50" i="2"/>
  <c r="C52" i="2"/>
  <c r="C54" i="2"/>
  <c r="C56" i="2"/>
  <c r="C58" i="2"/>
  <c r="C60" i="2"/>
  <c r="C62" i="2"/>
  <c r="G63" i="2"/>
  <c r="G64" i="2"/>
  <c r="G65" i="2"/>
  <c r="G66" i="2"/>
  <c r="G67" i="2"/>
  <c r="G68" i="2"/>
  <c r="G69" i="2"/>
  <c r="G70" i="2"/>
  <c r="G71" i="2"/>
  <c r="G72" i="2"/>
  <c r="G73" i="2"/>
  <c r="G74" i="2"/>
  <c r="C76" i="2"/>
  <c r="C78" i="2"/>
  <c r="C80" i="2"/>
  <c r="C82" i="2"/>
  <c r="C84" i="2"/>
  <c r="C86" i="2"/>
  <c r="G40" i="2"/>
  <c r="G48" i="2"/>
  <c r="G56" i="2"/>
  <c r="G75" i="2"/>
  <c r="G83" i="2"/>
  <c r="G42" i="2"/>
  <c r="G50" i="2"/>
  <c r="G58" i="2"/>
  <c r="G81" i="2"/>
  <c r="G44" i="2"/>
  <c r="G52" i="2"/>
  <c r="G60" i="2"/>
  <c r="G79" i="2"/>
  <c r="G108" i="2"/>
  <c r="C109" i="2"/>
  <c r="G109" i="2"/>
  <c r="C110" i="2"/>
  <c r="G110" i="2"/>
  <c r="C111" i="2"/>
  <c r="G111" i="2"/>
  <c r="C112" i="2"/>
  <c r="G112" i="2"/>
  <c r="C113" i="2"/>
  <c r="G113" i="2"/>
  <c r="C114" i="2"/>
  <c r="G114" i="2"/>
  <c r="C115" i="2"/>
  <c r="G115" i="2"/>
  <c r="C116" i="2"/>
  <c r="G116" i="2"/>
  <c r="C117" i="2"/>
  <c r="G117" i="2"/>
  <c r="C118" i="2"/>
  <c r="G118" i="2"/>
  <c r="C119" i="2"/>
  <c r="G119" i="2"/>
  <c r="C120" i="2"/>
  <c r="G120" i="2"/>
  <c r="C121" i="2"/>
  <c r="G121" i="2"/>
  <c r="C122" i="2"/>
  <c r="G122" i="2"/>
  <c r="C123" i="2"/>
  <c r="G123" i="2"/>
  <c r="C124" i="2"/>
  <c r="G124" i="2"/>
  <c r="C125" i="2"/>
  <c r="G125" i="2"/>
  <c r="C126" i="2"/>
  <c r="G126" i="2"/>
  <c r="G46" i="2"/>
  <c r="G54" i="2"/>
  <c r="G62" i="2"/>
  <c r="G77" i="2"/>
  <c r="G85" i="2"/>
  <c r="D19" i="3"/>
  <c r="B94" i="2"/>
  <c r="D21" i="3" l="1"/>
  <c r="D6" i="2" s="1"/>
  <c r="H6" i="2" s="1"/>
  <c r="E21" i="3"/>
  <c r="E6" i="2" s="1"/>
  <c r="I6" i="2" s="1"/>
  <c r="C21" i="3"/>
  <c r="C6" i="2" s="1"/>
  <c r="G6" i="2" s="1"/>
  <c r="F21" i="3"/>
  <c r="F6" i="2" s="1"/>
  <c r="J6" i="2" s="1"/>
  <c r="B95" i="2"/>
  <c r="C22" i="3" l="1"/>
  <c r="C23" i="3" s="1"/>
  <c r="C7" i="2" s="1"/>
  <c r="G7" i="2" s="1"/>
  <c r="D22" i="3"/>
  <c r="D23" i="3" s="1"/>
  <c r="F22" i="3"/>
  <c r="F23" i="3" s="1"/>
  <c r="F8" i="2" s="1"/>
  <c r="J8" i="2" s="1"/>
  <c r="E22" i="3"/>
  <c r="E23" i="3" s="1"/>
  <c r="E8" i="2" s="1"/>
  <c r="I8" i="2" s="1"/>
  <c r="E74" i="2"/>
  <c r="I74" i="2" s="1"/>
  <c r="D8" i="2"/>
  <c r="H8" i="2" s="1"/>
  <c r="D9" i="2"/>
  <c r="H9" i="2" s="1"/>
  <c r="D10" i="2"/>
  <c r="H10" i="2" s="1"/>
  <c r="D11" i="2"/>
  <c r="H11" i="2" s="1"/>
  <c r="D12" i="2"/>
  <c r="H12" i="2" s="1"/>
  <c r="D13" i="2"/>
  <c r="H13" i="2" s="1"/>
  <c r="D14" i="2"/>
  <c r="H14" i="2" s="1"/>
  <c r="D15" i="2"/>
  <c r="H15" i="2" s="1"/>
  <c r="D16" i="2"/>
  <c r="H16" i="2" s="1"/>
  <c r="D17" i="2"/>
  <c r="H17" i="2" s="1"/>
  <c r="D18" i="2"/>
  <c r="H18" i="2" s="1"/>
  <c r="D19" i="2"/>
  <c r="H19" i="2" s="1"/>
  <c r="D20" i="2"/>
  <c r="H20" i="2" s="1"/>
  <c r="D21" i="2"/>
  <c r="H21" i="2" s="1"/>
  <c r="D22" i="2"/>
  <c r="H22" i="2" s="1"/>
  <c r="D23" i="2"/>
  <c r="H23" i="2" s="1"/>
  <c r="D24" i="2"/>
  <c r="H24" i="2" s="1"/>
  <c r="D25" i="2"/>
  <c r="H25" i="2" s="1"/>
  <c r="D26" i="2"/>
  <c r="H26" i="2" s="1"/>
  <c r="D27" i="2"/>
  <c r="H27" i="2" s="1"/>
  <c r="D28" i="2"/>
  <c r="H28" i="2" s="1"/>
  <c r="D29" i="2"/>
  <c r="H29" i="2" s="1"/>
  <c r="D30" i="2"/>
  <c r="H30" i="2" s="1"/>
  <c r="D31" i="2"/>
  <c r="H31" i="2" s="1"/>
  <c r="D32" i="2"/>
  <c r="H32" i="2" s="1"/>
  <c r="D33" i="2"/>
  <c r="H33" i="2" s="1"/>
  <c r="D34" i="2"/>
  <c r="H34" i="2" s="1"/>
  <c r="D35" i="2"/>
  <c r="H35" i="2" s="1"/>
  <c r="D36" i="2"/>
  <c r="H36" i="2" s="1"/>
  <c r="D37" i="2"/>
  <c r="H37" i="2" s="1"/>
  <c r="D38" i="2"/>
  <c r="H38" i="2" s="1"/>
  <c r="D39" i="2"/>
  <c r="H39" i="2" s="1"/>
  <c r="D40" i="2"/>
  <c r="H40" i="2" s="1"/>
  <c r="D41" i="2"/>
  <c r="H41" i="2" s="1"/>
  <c r="D7" i="2"/>
  <c r="H7" i="2" s="1"/>
  <c r="D44" i="2"/>
  <c r="H44" i="2" s="1"/>
  <c r="D46" i="2"/>
  <c r="H46" i="2" s="1"/>
  <c r="D48" i="2"/>
  <c r="H48" i="2" s="1"/>
  <c r="D57" i="2"/>
  <c r="H57" i="2" s="1"/>
  <c r="D58" i="2"/>
  <c r="H58" i="2" s="1"/>
  <c r="D60" i="2"/>
  <c r="H60" i="2" s="1"/>
  <c r="D45" i="2"/>
  <c r="H45" i="2" s="1"/>
  <c r="D47" i="2"/>
  <c r="H47" i="2" s="1"/>
  <c r="D61" i="2"/>
  <c r="H61" i="2" s="1"/>
  <c r="D62" i="2"/>
  <c r="H62" i="2" s="1"/>
  <c r="D42" i="2"/>
  <c r="H42" i="2" s="1"/>
  <c r="D43" i="2"/>
  <c r="H43" i="2" s="1"/>
  <c r="D49" i="2"/>
  <c r="H49" i="2" s="1"/>
  <c r="D50" i="2"/>
  <c r="H50" i="2" s="1"/>
  <c r="D51" i="2"/>
  <c r="H51" i="2" s="1"/>
  <c r="D52" i="2"/>
  <c r="H52" i="2" s="1"/>
  <c r="D53" i="2"/>
  <c r="H53" i="2" s="1"/>
  <c r="D54" i="2"/>
  <c r="H54" i="2" s="1"/>
  <c r="D55" i="2"/>
  <c r="H55" i="2" s="1"/>
  <c r="D56" i="2"/>
  <c r="H56" i="2" s="1"/>
  <c r="D59" i="2"/>
  <c r="H59" i="2" s="1"/>
  <c r="F9" i="2"/>
  <c r="J9" i="2" s="1"/>
  <c r="F10" i="2"/>
  <c r="J10" i="2" s="1"/>
  <c r="F11" i="2"/>
  <c r="J11" i="2" s="1"/>
  <c r="F13" i="2"/>
  <c r="J13" i="2" s="1"/>
  <c r="F14" i="2"/>
  <c r="J14" i="2" s="1"/>
  <c r="F15" i="2"/>
  <c r="J15" i="2" s="1"/>
  <c r="F17" i="2"/>
  <c r="J17" i="2" s="1"/>
  <c r="F18" i="2"/>
  <c r="J18" i="2" s="1"/>
  <c r="F19" i="2"/>
  <c r="J19" i="2" s="1"/>
  <c r="F21" i="2"/>
  <c r="J21" i="2" s="1"/>
  <c r="F22" i="2"/>
  <c r="J22" i="2" s="1"/>
  <c r="F23" i="2"/>
  <c r="J23" i="2" s="1"/>
  <c r="F25" i="2"/>
  <c r="J25" i="2" s="1"/>
  <c r="F26" i="2"/>
  <c r="J26" i="2" s="1"/>
  <c r="F27" i="2"/>
  <c r="J27" i="2" s="1"/>
  <c r="F29" i="2"/>
  <c r="J29" i="2" s="1"/>
  <c r="F30" i="2"/>
  <c r="J30" i="2" s="1"/>
  <c r="F31" i="2"/>
  <c r="J31" i="2" s="1"/>
  <c r="F33" i="2"/>
  <c r="J33" i="2" s="1"/>
  <c r="F34" i="2"/>
  <c r="J34" i="2" s="1"/>
  <c r="F35" i="2"/>
  <c r="J35" i="2" s="1"/>
  <c r="F37" i="2"/>
  <c r="J37" i="2" s="1"/>
  <c r="F38" i="2"/>
  <c r="J38" i="2" s="1"/>
  <c r="F39" i="2"/>
  <c r="J39" i="2" s="1"/>
  <c r="F41" i="2"/>
  <c r="J41" i="2" s="1"/>
  <c r="F42" i="2"/>
  <c r="J42" i="2" s="1"/>
  <c r="F43" i="2"/>
  <c r="J43" i="2" s="1"/>
  <c r="F61" i="2"/>
  <c r="J61" i="2" s="1"/>
  <c r="F62" i="2"/>
  <c r="J62" i="2" s="1"/>
  <c r="F65" i="2"/>
  <c r="J65" i="2" s="1"/>
  <c r="F70" i="2"/>
  <c r="J70" i="2" s="1"/>
  <c r="F44" i="2"/>
  <c r="J44" i="2" s="1"/>
  <c r="F46" i="2"/>
  <c r="J46" i="2" s="1"/>
  <c r="F49" i="2"/>
  <c r="J49" i="2" s="1"/>
  <c r="F50" i="2"/>
  <c r="J50" i="2" s="1"/>
  <c r="F51" i="2"/>
  <c r="J51" i="2" s="1"/>
  <c r="F53" i="2"/>
  <c r="J53" i="2" s="1"/>
  <c r="F54" i="2"/>
  <c r="J54" i="2" s="1"/>
  <c r="F55" i="2"/>
  <c r="J55" i="2" s="1"/>
  <c r="F57" i="2"/>
  <c r="J57" i="2" s="1"/>
  <c r="F58" i="2"/>
  <c r="J58" i="2" s="1"/>
  <c r="F59" i="2"/>
  <c r="J59" i="2" s="1"/>
  <c r="F80" i="2"/>
  <c r="J80" i="2" s="1"/>
  <c r="F81" i="2"/>
  <c r="J81" i="2" s="1"/>
  <c r="F82" i="2"/>
  <c r="J82" i="2" s="1"/>
  <c r="F84" i="2"/>
  <c r="J84" i="2" s="1"/>
  <c r="F85" i="2"/>
  <c r="J85" i="2" s="1"/>
  <c r="F86" i="2"/>
  <c r="J86" i="2" s="1"/>
  <c r="F69" i="2"/>
  <c r="J69" i="2" s="1"/>
  <c r="F71" i="2"/>
  <c r="J71" i="2" s="1"/>
  <c r="F72" i="2"/>
  <c r="J72" i="2" s="1"/>
  <c r="F74" i="2"/>
  <c r="J74" i="2" s="1"/>
  <c r="F75" i="2"/>
  <c r="J75" i="2" s="1"/>
  <c r="F76" i="2"/>
  <c r="J76" i="2" s="1"/>
  <c r="F78" i="2"/>
  <c r="J78" i="2" s="1"/>
  <c r="F79" i="2"/>
  <c r="J79" i="2" s="1"/>
  <c r="F45" i="2"/>
  <c r="J45" i="2" s="1"/>
  <c r="F63" i="2"/>
  <c r="J63" i="2" s="1"/>
  <c r="F64" i="2"/>
  <c r="J64" i="2" s="1"/>
  <c r="F67" i="2"/>
  <c r="J67" i="2" s="1"/>
  <c r="C8" i="2"/>
  <c r="G8" i="2" s="1"/>
  <c r="C9" i="2"/>
  <c r="G9" i="2" s="1"/>
  <c r="C10" i="2"/>
  <c r="G10" i="2" s="1"/>
  <c r="C12" i="2"/>
  <c r="G12" i="2" s="1"/>
  <c r="C13" i="2"/>
  <c r="G13" i="2" s="1"/>
  <c r="C14" i="2"/>
  <c r="G14" i="2" s="1"/>
  <c r="C16" i="2"/>
  <c r="G16" i="2" s="1"/>
  <c r="C17" i="2"/>
  <c r="G17" i="2" s="1"/>
  <c r="C18" i="2"/>
  <c r="G18" i="2" s="1"/>
  <c r="C20" i="2"/>
  <c r="G20" i="2" s="1"/>
  <c r="C21" i="2"/>
  <c r="G21" i="2" s="1"/>
  <c r="C22" i="2"/>
  <c r="G22" i="2" s="1"/>
  <c r="C24" i="2"/>
  <c r="G24" i="2" s="1"/>
  <c r="C25" i="2"/>
  <c r="G25" i="2" s="1"/>
  <c r="C26" i="2"/>
  <c r="G26" i="2" s="1"/>
  <c r="C28" i="2"/>
  <c r="G28" i="2" s="1"/>
  <c r="C29" i="2"/>
  <c r="G29" i="2" s="1"/>
  <c r="C30" i="2"/>
  <c r="G30" i="2" s="1"/>
  <c r="C32" i="2"/>
  <c r="G32" i="2" s="1"/>
  <c r="C33" i="2"/>
  <c r="G33" i="2" s="1"/>
  <c r="C34" i="2"/>
  <c r="G34" i="2" s="1"/>
  <c r="C36" i="2"/>
  <c r="G36" i="2" s="1"/>
  <c r="C37" i="2"/>
  <c r="G37" i="2" s="1"/>
  <c r="C38" i="2"/>
  <c r="G38" i="2" s="1"/>
  <c r="B96" i="2"/>
  <c r="C35" i="2" l="1"/>
  <c r="G35" i="2" s="1"/>
  <c r="C31" i="2"/>
  <c r="G31" i="2" s="1"/>
  <c r="C27" i="2"/>
  <c r="G27" i="2" s="1"/>
  <c r="C23" i="2"/>
  <c r="G23" i="2" s="1"/>
  <c r="C19" i="2"/>
  <c r="G19" i="2" s="1"/>
  <c r="C15" i="2"/>
  <c r="G15" i="2" s="1"/>
  <c r="C11" i="2"/>
  <c r="G11" i="2" s="1"/>
  <c r="F47" i="2"/>
  <c r="J47" i="2" s="1"/>
  <c r="F77" i="2"/>
  <c r="J77" i="2" s="1"/>
  <c r="F73" i="2"/>
  <c r="J73" i="2" s="1"/>
  <c r="F66" i="2"/>
  <c r="J66" i="2" s="1"/>
  <c r="F83" i="2"/>
  <c r="J83" i="2" s="1"/>
  <c r="F60" i="2"/>
  <c r="J60" i="2" s="1"/>
  <c r="F56" i="2"/>
  <c r="J56" i="2" s="1"/>
  <c r="F52" i="2"/>
  <c r="J52" i="2" s="1"/>
  <c r="F48" i="2"/>
  <c r="J48" i="2" s="1"/>
  <c r="F68" i="2"/>
  <c r="J68" i="2" s="1"/>
  <c r="F7" i="2"/>
  <c r="J7" i="2" s="1"/>
  <c r="F40" i="2"/>
  <c r="J40" i="2" s="1"/>
  <c r="F36" i="2"/>
  <c r="J36" i="2" s="1"/>
  <c r="F32" i="2"/>
  <c r="J32" i="2" s="1"/>
  <c r="F28" i="2"/>
  <c r="J28" i="2" s="1"/>
  <c r="F24" i="2"/>
  <c r="J24" i="2" s="1"/>
  <c r="F20" i="2"/>
  <c r="J20" i="2" s="1"/>
  <c r="F16" i="2"/>
  <c r="J16" i="2" s="1"/>
  <c r="F12" i="2"/>
  <c r="J12" i="2" s="1"/>
  <c r="G23" i="3"/>
  <c r="E18" i="2"/>
  <c r="I18" i="2" s="1"/>
  <c r="E66" i="2"/>
  <c r="I66" i="2" s="1"/>
  <c r="E65" i="2"/>
  <c r="I65" i="2" s="1"/>
  <c r="E58" i="2"/>
  <c r="I58" i="2" s="1"/>
  <c r="E56" i="2"/>
  <c r="I56" i="2" s="1"/>
  <c r="E43" i="2"/>
  <c r="I43" i="2" s="1"/>
  <c r="E41" i="2"/>
  <c r="I41" i="2" s="1"/>
  <c r="E70" i="2"/>
  <c r="I70" i="2" s="1"/>
  <c r="E62" i="2"/>
  <c r="I62" i="2" s="1"/>
  <c r="E50" i="2"/>
  <c r="I50" i="2" s="1"/>
  <c r="E35" i="2"/>
  <c r="I35" i="2" s="1"/>
  <c r="E69" i="2"/>
  <c r="I69" i="2" s="1"/>
  <c r="E7" i="2"/>
  <c r="I7" i="2" s="1"/>
  <c r="E33" i="2"/>
  <c r="I33" i="2" s="1"/>
  <c r="E27" i="2"/>
  <c r="I27" i="2" s="1"/>
  <c r="E25" i="2"/>
  <c r="I25" i="2" s="1"/>
  <c r="E61" i="2"/>
  <c r="I61" i="2" s="1"/>
  <c r="E68" i="2"/>
  <c r="I68" i="2" s="1"/>
  <c r="E64" i="2"/>
  <c r="I64" i="2" s="1"/>
  <c r="E73" i="2"/>
  <c r="I73" i="2" s="1"/>
  <c r="E54" i="2"/>
  <c r="I54" i="2" s="1"/>
  <c r="E47" i="2"/>
  <c r="I47" i="2" s="1"/>
  <c r="E39" i="2"/>
  <c r="I39" i="2" s="1"/>
  <c r="E31" i="2"/>
  <c r="I31" i="2" s="1"/>
  <c r="E23" i="2"/>
  <c r="I23" i="2" s="1"/>
  <c r="E71" i="2"/>
  <c r="I71" i="2" s="1"/>
  <c r="E67" i="2"/>
  <c r="I67" i="2" s="1"/>
  <c r="E63" i="2"/>
  <c r="I63" i="2" s="1"/>
  <c r="E60" i="2"/>
  <c r="I60" i="2" s="1"/>
  <c r="E52" i="2"/>
  <c r="I52" i="2" s="1"/>
  <c r="E45" i="2"/>
  <c r="I45" i="2" s="1"/>
  <c r="E37" i="2"/>
  <c r="I37" i="2" s="1"/>
  <c r="E29" i="2"/>
  <c r="I29" i="2" s="1"/>
  <c r="E21" i="2"/>
  <c r="I21" i="2" s="1"/>
  <c r="E72" i="2"/>
  <c r="I72" i="2" s="1"/>
  <c r="E57" i="2"/>
  <c r="I57" i="2" s="1"/>
  <c r="E53" i="2"/>
  <c r="I53" i="2" s="1"/>
  <c r="E49" i="2"/>
  <c r="I49" i="2" s="1"/>
  <c r="E46" i="2"/>
  <c r="I46" i="2" s="1"/>
  <c r="E42" i="2"/>
  <c r="I42" i="2" s="1"/>
  <c r="E38" i="2"/>
  <c r="I38" i="2" s="1"/>
  <c r="E34" i="2"/>
  <c r="I34" i="2" s="1"/>
  <c r="E30" i="2"/>
  <c r="I30" i="2" s="1"/>
  <c r="E26" i="2"/>
  <c r="I26" i="2" s="1"/>
  <c r="E22" i="2"/>
  <c r="I22" i="2" s="1"/>
  <c r="E16" i="2"/>
  <c r="I16" i="2" s="1"/>
  <c r="E59" i="2"/>
  <c r="I59" i="2" s="1"/>
  <c r="E55" i="2"/>
  <c r="I55" i="2" s="1"/>
  <c r="E51" i="2"/>
  <c r="I51" i="2" s="1"/>
  <c r="E48" i="2"/>
  <c r="I48" i="2" s="1"/>
  <c r="E44" i="2"/>
  <c r="I44" i="2" s="1"/>
  <c r="E40" i="2"/>
  <c r="I40" i="2" s="1"/>
  <c r="E36" i="2"/>
  <c r="I36" i="2" s="1"/>
  <c r="E32" i="2"/>
  <c r="I32" i="2" s="1"/>
  <c r="E28" i="2"/>
  <c r="I28" i="2" s="1"/>
  <c r="E24" i="2"/>
  <c r="I24" i="2" s="1"/>
  <c r="E20" i="2"/>
  <c r="I20" i="2" s="1"/>
  <c r="E19" i="2"/>
  <c r="I19" i="2" s="1"/>
  <c r="E15" i="2"/>
  <c r="I15" i="2" s="1"/>
  <c r="E17" i="2"/>
  <c r="I17" i="2" s="1"/>
  <c r="E14" i="2"/>
  <c r="I14" i="2" s="1"/>
  <c r="E12" i="2"/>
  <c r="I12" i="2" s="1"/>
  <c r="E11" i="2"/>
  <c r="I11" i="2" s="1"/>
  <c r="E13" i="2"/>
  <c r="I13" i="2" s="1"/>
  <c r="E10" i="2"/>
  <c r="I10" i="2" s="1"/>
  <c r="E9" i="2"/>
  <c r="I9" i="2" s="1"/>
  <c r="B97" i="2"/>
  <c r="B98" i="2" l="1"/>
  <c r="B99" i="2" l="1"/>
  <c r="B100" i="2" l="1"/>
  <c r="B101" i="2" l="1"/>
  <c r="B102" i="2" l="1"/>
  <c r="B103" i="2" l="1"/>
  <c r="B104" i="2" l="1"/>
  <c r="B105" i="2" l="1"/>
  <c r="B106" i="2" l="1"/>
  <c r="B107" i="2" l="1"/>
  <c r="B108" i="2" l="1"/>
  <c r="B109" i="2" l="1"/>
  <c r="B110" i="2" l="1"/>
  <c r="B111" i="2" l="1"/>
  <c r="B112" i="2" l="1"/>
  <c r="B113" i="2" l="1"/>
  <c r="B114" i="2" l="1"/>
  <c r="B115" i="2" l="1"/>
  <c r="B116" i="2" l="1"/>
  <c r="B117" i="2" l="1"/>
  <c r="B118" i="2" l="1"/>
  <c r="B119" i="2" l="1"/>
  <c r="B120" i="2" l="1"/>
  <c r="B121" i="2" l="1"/>
  <c r="B122" i="2" l="1"/>
  <c r="B123" i="2" l="1"/>
  <c r="B124" i="2" l="1"/>
  <c r="B125" i="2" l="1"/>
  <c r="B126" i="2" l="1"/>
  <c r="I4" i="2" l="1"/>
  <c r="H4" i="2"/>
  <c r="G4" i="2"/>
  <c r="J4" i="2"/>
  <c r="E4" i="2"/>
  <c r="D4" i="2"/>
  <c r="C4" i="2"/>
  <c r="F4" i="2"/>
</calcChain>
</file>

<file path=xl/sharedStrings.xml><?xml version="1.0" encoding="utf-8"?>
<sst xmlns="http://schemas.openxmlformats.org/spreadsheetml/2006/main" count="39" uniqueCount="32">
  <si>
    <t>Total</t>
  </si>
  <si>
    <t>Currently, I'm</t>
  </si>
  <si>
    <t>years old.</t>
  </si>
  <si>
    <t>Fixed Interest Rate</t>
  </si>
  <si>
    <t>Gross Interest Rate</t>
  </si>
  <si>
    <t>(TANB for Portuguese people)</t>
  </si>
  <si>
    <t>Taxes</t>
  </si>
  <si>
    <t>Net Interest Rate</t>
  </si>
  <si>
    <t>(TANL for Portuguese people)</t>
  </si>
  <si>
    <t>Note: only change the values for the cells with the black borders, like this one:</t>
  </si>
  <si>
    <t>Expense Category</t>
  </si>
  <si>
    <t>Car</t>
  </si>
  <si>
    <t>Home Down-Payment</t>
  </si>
  <si>
    <t>Wedding</t>
  </si>
  <si>
    <t>First 2 years of first child</t>
  </si>
  <si>
    <t>Notes</t>
  </si>
  <si>
    <t>Expenses</t>
  </si>
  <si>
    <r>
      <t xml:space="preserve">Expected expenses on </t>
    </r>
    <r>
      <rPr>
        <i/>
        <sz val="11"/>
        <color theme="1"/>
        <rFont val="Calibri"/>
        <family val="2"/>
        <scheme val="minor"/>
      </rPr>
      <t>my</t>
    </r>
    <r>
      <rPr>
        <sz val="11"/>
        <color theme="1"/>
        <rFont val="Calibri"/>
        <family val="2"/>
        <scheme val="minor"/>
      </rPr>
      <t xml:space="preserve"> part</t>
    </r>
  </si>
  <si>
    <t>Current value of expense</t>
  </si>
  <si>
    <t>Time horizon</t>
  </si>
  <si>
    <t>Age at date of expense (in years)</t>
  </si>
  <si>
    <t>Months to date of expense</t>
  </si>
  <si>
    <t>Savings</t>
  </si>
  <si>
    <t>Allocation of initial savings</t>
  </si>
  <si>
    <t>Correction to expense current value</t>
  </si>
  <si>
    <t>Monthly savings</t>
  </si>
  <si>
    <t>Excludes partner's part.</t>
  </si>
  <si>
    <t>Home</t>
  </si>
  <si>
    <t>Child</t>
  </si>
  <si>
    <t>Savings made at the expense date</t>
  </si>
  <si>
    <t>Savings accumulated (with capitalization) at the expense date</t>
  </si>
  <si>
    <t>Savings accumulated until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</si>
</sst>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[$€-1]"/>
    <numFmt numFmtId="166" formatCode="#,##0.00\ [$€-1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 applyAlignment="1">
      <alignment horizontal="left" indent="1"/>
    </xf>
    <xf numFmtId="165" fontId="0" fillId="0" borderId="0" xfId="0" applyNumberFormat="1"/>
    <xf numFmtId="10" fontId="0" fillId="0" borderId="1" xfId="1" applyNumberFormat="1" applyFont="1" applyBorder="1"/>
    <xf numFmtId="9" fontId="0" fillId="0" borderId="0" xfId="1" applyFont="1" applyBorder="1"/>
    <xf numFmtId="10" fontId="0" fillId="0" borderId="0" xfId="1" applyNumberFormat="1" applyFont="1" applyBorder="1"/>
    <xf numFmtId="166" fontId="0" fillId="0" borderId="0" xfId="0" applyNumberFormat="1"/>
    <xf numFmtId="0" fontId="2" fillId="0" borderId="0" xfId="0" applyFont="1"/>
    <xf numFmtId="164" fontId="0" fillId="2" borderId="1" xfId="0" applyNumberFormat="1" applyFill="1" applyBorder="1"/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/>
    <xf numFmtId="166" fontId="0" fillId="2" borderId="1" xfId="0" applyNumberFormat="1" applyFill="1" applyBorder="1"/>
    <xf numFmtId="166" fontId="0" fillId="0" borderId="1" xfId="0" applyNumberFormat="1" applyFill="1" applyBorder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3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66" fontId="0" fillId="0" borderId="3" xfId="0" applyNumberFormat="1" applyFill="1" applyBorder="1"/>
    <xf numFmtId="166" fontId="0" fillId="0" borderId="4" xfId="0" applyNumberFormat="1" applyFill="1" applyBorder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/>
    </xf>
    <xf numFmtId="0" fontId="2" fillId="0" borderId="3" xfId="0" applyFont="1" applyBorder="1"/>
    <xf numFmtId="0" fontId="0" fillId="2" borderId="3" xfId="0" applyFill="1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4" fillId="3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6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7" xfId="0" applyFill="1" applyBorder="1" applyAlignment="1">
      <alignment horizontal="left" indent="1"/>
    </xf>
    <xf numFmtId="164" fontId="0" fillId="2" borderId="0" xfId="0" applyNumberFormat="1" applyFill="1" applyBorder="1"/>
    <xf numFmtId="0" fontId="0" fillId="0" borderId="3" xfId="0" applyBorder="1" applyAlignment="1">
      <alignment horizontal="left" indent="1"/>
    </xf>
    <xf numFmtId="165" fontId="0" fillId="2" borderId="0" xfId="0" applyNumberFormat="1" applyFill="1" applyBorder="1"/>
    <xf numFmtId="166" fontId="0" fillId="0" borderId="0" xfId="0" applyNumberFormat="1" applyBorder="1"/>
    <xf numFmtId="166" fontId="0" fillId="2" borderId="0" xfId="0" applyNumberFormat="1" applyFill="1" applyBorder="1"/>
    <xf numFmtId="166" fontId="2" fillId="2" borderId="2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E975-49CE-4CDF-8CFC-315A21526162}">
  <dimension ref="B2:H28"/>
  <sheetViews>
    <sheetView showGridLines="0" tabSelected="1" workbookViewId="0"/>
  </sheetViews>
  <sheetFormatPr defaultRowHeight="15" x14ac:dyDescent="0.25"/>
  <cols>
    <col min="1" max="1" width="1.7109375" customWidth="1"/>
    <col min="2" max="2" width="35.28515625" bestFit="1" customWidth="1"/>
    <col min="3" max="6" width="15.140625" customWidth="1"/>
    <col min="7" max="7" width="11" customWidth="1"/>
    <col min="8" max="8" width="73.140625" customWidth="1"/>
    <col min="9" max="9" width="9.140625" customWidth="1"/>
  </cols>
  <sheetData>
    <row r="2" spans="2:8" x14ac:dyDescent="0.25">
      <c r="B2" t="s">
        <v>9</v>
      </c>
      <c r="F2" s="1"/>
    </row>
    <row r="4" spans="2:8" x14ac:dyDescent="0.25">
      <c r="B4" t="s">
        <v>1</v>
      </c>
      <c r="C4" s="2">
        <f ca="1">27+MONTH(TODAY())/12</f>
        <v>27.416666666666668</v>
      </c>
      <c r="D4" t="s">
        <v>2</v>
      </c>
    </row>
    <row r="6" spans="2:8" x14ac:dyDescent="0.25">
      <c r="B6" s="9" t="s">
        <v>3</v>
      </c>
    </row>
    <row r="7" spans="2:8" x14ac:dyDescent="0.25">
      <c r="B7" s="3" t="s">
        <v>4</v>
      </c>
      <c r="C7" s="5">
        <v>0.01</v>
      </c>
      <c r="D7" t="s">
        <v>5</v>
      </c>
    </row>
    <row r="8" spans="2:8" x14ac:dyDescent="0.25">
      <c r="B8" s="3" t="s">
        <v>6</v>
      </c>
      <c r="C8" s="6">
        <v>0.28000000000000003</v>
      </c>
    </row>
    <row r="9" spans="2:8" x14ac:dyDescent="0.25">
      <c r="B9" s="3" t="s">
        <v>7</v>
      </c>
      <c r="C9" s="7">
        <f>C7*(1-C8)</f>
        <v>7.1999999999999998E-3</v>
      </c>
      <c r="D9" t="s">
        <v>8</v>
      </c>
    </row>
    <row r="11" spans="2:8" x14ac:dyDescent="0.25">
      <c r="B11" s="11" t="s">
        <v>31</v>
      </c>
      <c r="C11" s="14">
        <v>10000</v>
      </c>
    </row>
    <row r="12" spans="2:8" ht="30" customHeight="1" x14ac:dyDescent="0.25">
      <c r="C12" s="8"/>
    </row>
    <row r="13" spans="2:8" ht="30" x14ac:dyDescent="0.25">
      <c r="B13" s="33" t="s">
        <v>10</v>
      </c>
      <c r="C13" s="31" t="s">
        <v>11</v>
      </c>
      <c r="D13" s="32" t="s">
        <v>12</v>
      </c>
      <c r="E13" s="31" t="s">
        <v>13</v>
      </c>
      <c r="F13" s="32" t="s">
        <v>14</v>
      </c>
      <c r="G13" s="31" t="s">
        <v>0</v>
      </c>
      <c r="H13" s="38" t="s">
        <v>15</v>
      </c>
    </row>
    <row r="14" spans="2:8" ht="30" customHeight="1" x14ac:dyDescent="0.25">
      <c r="B14" s="34" t="s">
        <v>19</v>
      </c>
      <c r="C14" s="41"/>
      <c r="D14" s="42"/>
      <c r="E14" s="41"/>
      <c r="F14" s="42"/>
      <c r="G14" s="41"/>
      <c r="H14" s="24"/>
    </row>
    <row r="15" spans="2:8" x14ac:dyDescent="0.25">
      <c r="B15" s="43" t="s">
        <v>20</v>
      </c>
      <c r="C15" s="10">
        <v>30</v>
      </c>
      <c r="D15" s="10">
        <v>32</v>
      </c>
      <c r="E15" s="10">
        <v>33</v>
      </c>
      <c r="F15" s="10">
        <v>34</v>
      </c>
      <c r="G15" s="44"/>
      <c r="H15" s="39"/>
    </row>
    <row r="16" spans="2:8" x14ac:dyDescent="0.25">
      <c r="B16" s="45" t="s">
        <v>21</v>
      </c>
      <c r="C16" s="23">
        <f ca="1">(C$15-$C$4)*12</f>
        <v>30.999999999999986</v>
      </c>
      <c r="D16" s="23">
        <f ca="1">(D$15-$C$4)*12</f>
        <v>54.999999999999986</v>
      </c>
      <c r="E16" s="23">
        <f ca="1">(E$15-$C$4)*12</f>
        <v>66.999999999999986</v>
      </c>
      <c r="F16" s="23">
        <f ca="1">(F$15-$C$4)*12</f>
        <v>78.999999999999986</v>
      </c>
      <c r="G16" s="23"/>
      <c r="H16" s="24"/>
    </row>
    <row r="17" spans="2:8" ht="30" customHeight="1" x14ac:dyDescent="0.25">
      <c r="B17" s="34" t="s">
        <v>16</v>
      </c>
      <c r="C17" s="23"/>
      <c r="D17" s="23"/>
      <c r="E17" s="23"/>
      <c r="F17" s="23"/>
      <c r="G17" s="23"/>
      <c r="H17" s="24"/>
    </row>
    <row r="18" spans="2:8" x14ac:dyDescent="0.25">
      <c r="B18" s="43" t="s">
        <v>17</v>
      </c>
      <c r="C18" s="13">
        <v>15000</v>
      </c>
      <c r="D18" s="13">
        <f>40000/2</f>
        <v>20000</v>
      </c>
      <c r="E18" s="13">
        <f>15000/2</f>
        <v>7500</v>
      </c>
      <c r="F18" s="13">
        <f>15000/2</f>
        <v>7500</v>
      </c>
      <c r="G18" s="46"/>
      <c r="H18" s="39" t="s">
        <v>26</v>
      </c>
    </row>
    <row r="19" spans="2:8" x14ac:dyDescent="0.25">
      <c r="B19" s="45" t="s">
        <v>18</v>
      </c>
      <c r="C19" s="47">
        <f ca="1">C$18*(1+$C$9/12)^(-C$16)</f>
        <v>14723.660812337683</v>
      </c>
      <c r="D19" s="47">
        <f ca="1">D$18*(1+$C$9/12)^(-D$16)</f>
        <v>19350.96268876845</v>
      </c>
      <c r="E19" s="47">
        <f ca="1">E$18*(1+$C$9/12)^(-E$16)</f>
        <v>7204.5666054030917</v>
      </c>
      <c r="F19" s="47">
        <f ca="1">F$18*(1+$C$9/12)^(-F$16)</f>
        <v>7152.8954648947038</v>
      </c>
      <c r="G19" s="20"/>
      <c r="H19" s="24"/>
    </row>
    <row r="20" spans="2:8" ht="30" customHeight="1" x14ac:dyDescent="0.25">
      <c r="B20" s="34" t="s">
        <v>22</v>
      </c>
      <c r="C20" s="23"/>
      <c r="D20" s="23"/>
      <c r="E20" s="23"/>
      <c r="F20" s="23"/>
      <c r="G20" s="23"/>
      <c r="H20" s="24"/>
    </row>
    <row r="21" spans="2:8" x14ac:dyDescent="0.25">
      <c r="B21" s="35" t="s">
        <v>23</v>
      </c>
      <c r="C21" s="48">
        <f ca="1">$C$11*(C$19/SUM($C$19:$F$19))</f>
        <v>3040.0633461531274</v>
      </c>
      <c r="D21" s="48">
        <f ca="1">$C$11*(D$19/SUM($C$19:$F$19))</f>
        <v>3995.4840805356453</v>
      </c>
      <c r="E21" s="48">
        <f ca="1">$C$11*(E$19/SUM($C$19:$F$19))</f>
        <v>1487.5606780924857</v>
      </c>
      <c r="F21" s="48">
        <f ca="1">$C$11*(F$19/SUM($C$19:$F$19))</f>
        <v>1476.8918952187421</v>
      </c>
      <c r="G21" s="48"/>
      <c r="H21" s="39"/>
    </row>
    <row r="22" spans="2:8" x14ac:dyDescent="0.25">
      <c r="B22" s="36" t="s">
        <v>24</v>
      </c>
      <c r="C22" s="8">
        <f ca="1">C19-C21</f>
        <v>11683.597466184556</v>
      </c>
      <c r="D22" s="8">
        <f ca="1">D19-D21</f>
        <v>15355.478608232805</v>
      </c>
      <c r="E22" s="8">
        <f ca="1">E19-E21</f>
        <v>5717.0059273106062</v>
      </c>
      <c r="F22" s="8">
        <f ca="1">F19-F21</f>
        <v>5676.0035696759614</v>
      </c>
      <c r="G22" s="8"/>
      <c r="H22" s="24"/>
    </row>
    <row r="23" spans="2:8" x14ac:dyDescent="0.25">
      <c r="B23" s="37" t="s">
        <v>25</v>
      </c>
      <c r="C23" s="49">
        <f ca="1">PMT($C$9/12,C$16,C$22)*-1</f>
        <v>380.51923827808372</v>
      </c>
      <c r="D23" s="49">
        <f ca="1">PMT($C$9/12,D$16,D$22)*-1</f>
        <v>283.90624099734634</v>
      </c>
      <c r="E23" s="49">
        <f ca="1">PMT($C$9/12,E$16,E$22)*-1</f>
        <v>87.080631856112433</v>
      </c>
      <c r="F23" s="49">
        <f ca="1">PMT($C$9/12,F$16,F$22)*-1</f>
        <v>73.58594740282139</v>
      </c>
      <c r="G23" s="49">
        <f ca="1">SUM(C23:F23)</f>
        <v>825.09205853436379</v>
      </c>
      <c r="H23" s="40"/>
    </row>
    <row r="27" spans="2:8" x14ac:dyDescent="0.25">
      <c r="C27" s="4"/>
    </row>
    <row r="28" spans="2:8" x14ac:dyDescent="0.25">
      <c r="C2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00D3-BC8D-471C-A80C-E3AC623C0D33}">
  <dimension ref="B2:J126"/>
  <sheetViews>
    <sheetView showGridLines="0" workbookViewId="0"/>
  </sheetViews>
  <sheetFormatPr defaultRowHeight="15" x14ac:dyDescent="0.25"/>
  <cols>
    <col min="1" max="1" width="1.7109375" customWidth="1"/>
    <col min="3" max="10" width="11.7109375" customWidth="1"/>
  </cols>
  <sheetData>
    <row r="2" spans="2:10" s="27" customFormat="1" ht="30" x14ac:dyDescent="0.25">
      <c r="C2" s="28" t="s">
        <v>29</v>
      </c>
      <c r="D2" s="29"/>
      <c r="E2" s="29"/>
      <c r="F2" s="30"/>
      <c r="G2" s="28" t="s">
        <v>30</v>
      </c>
      <c r="H2" s="29"/>
      <c r="I2" s="29"/>
      <c r="J2" s="30"/>
    </row>
    <row r="3" spans="2:10" s="15" customFormat="1" x14ac:dyDescent="0.25">
      <c r="C3" s="16" t="s">
        <v>11</v>
      </c>
      <c r="D3" s="17" t="s">
        <v>27</v>
      </c>
      <c r="E3" s="17" t="s">
        <v>13</v>
      </c>
      <c r="F3" s="18" t="s">
        <v>28</v>
      </c>
      <c r="G3" s="16" t="s">
        <v>11</v>
      </c>
      <c r="H3" s="17" t="s">
        <v>27</v>
      </c>
      <c r="I3" s="17" t="s">
        <v>13</v>
      </c>
      <c r="J3" s="18" t="s">
        <v>28</v>
      </c>
    </row>
    <row r="4" spans="2:10" x14ac:dyDescent="0.25">
      <c r="B4" t="s">
        <v>0</v>
      </c>
      <c r="C4" s="19">
        <f t="shared" ref="C4:J4" ca="1" si="0">SUM(C$6:C$126)</f>
        <v>14836.159732773727</v>
      </c>
      <c r="D4" s="20">
        <f t="shared" ca="1" si="0"/>
        <v>19610.327335389691</v>
      </c>
      <c r="E4" s="20">
        <f t="shared" ca="1" si="0"/>
        <v>7321.9630124520299</v>
      </c>
      <c r="F4" s="21">
        <f t="shared" ca="1" si="0"/>
        <v>7290.1817400416276</v>
      </c>
      <c r="G4" s="19">
        <f t="shared" ca="1" si="0"/>
        <v>15000.00000000002</v>
      </c>
      <c r="H4" s="20">
        <f t="shared" ca="1" si="0"/>
        <v>20000.000000000033</v>
      </c>
      <c r="I4" s="20">
        <f t="shared" ca="1" si="0"/>
        <v>7500.0000000000118</v>
      </c>
      <c r="J4" s="21">
        <f t="shared" ca="1" si="0"/>
        <v>7500.0000000000164</v>
      </c>
    </row>
    <row r="5" spans="2:10" x14ac:dyDescent="0.25">
      <c r="C5" s="22"/>
      <c r="D5" s="23"/>
      <c r="E5" s="23"/>
      <c r="F5" s="24"/>
      <c r="G5" s="22"/>
      <c r="H5" s="23"/>
      <c r="I5" s="23"/>
      <c r="J5" s="24"/>
    </row>
    <row r="6" spans="2:10" x14ac:dyDescent="0.25">
      <c r="B6">
        <v>0</v>
      </c>
      <c r="C6" s="25">
        <f ca="1">IF($B6&gt;summary!C$16,"",summary!C$21)</f>
        <v>3040.0633461531274</v>
      </c>
      <c r="D6" s="12">
        <f ca="1">IF($B6&gt;summary!D$16,"",summary!D$21)</f>
        <v>3995.4840805356453</v>
      </c>
      <c r="E6" s="12">
        <f ca="1">IF($B6&gt;summary!E$16,"",summary!E$21)</f>
        <v>1487.5606780924857</v>
      </c>
      <c r="F6" s="26">
        <f ca="1">IF($B6&gt;summary!F$16,"",summary!F$21)</f>
        <v>1476.8918952187421</v>
      </c>
      <c r="G6" s="25">
        <f ca="1">IF($B6&gt;summary!C$16,"",C6*(1+summary!$C$9/12)^(summary!C$16-$B6))</f>
        <v>3097.1203950912545</v>
      </c>
      <c r="H6" s="12">
        <f ca="1">IF($B6&gt;summary!D$16,"",D6*(1+summary!$C$9/12)^(summary!D$16-$B6))</f>
        <v>4129.4938601216736</v>
      </c>
      <c r="I6" s="12">
        <f ca="1">IF($B6&gt;summary!E$16,"",E6*(1+summary!$C$9/12)^(summary!E$16-$B6))</f>
        <v>1548.5601975456275</v>
      </c>
      <c r="J6" s="26">
        <f ca="1">IF($B6&gt;summary!F$16,"",F6*(1+summary!$C$9/12)^(summary!F$16-$B6))</f>
        <v>1548.5601975456275</v>
      </c>
    </row>
    <row r="7" spans="2:10" x14ac:dyDescent="0.25">
      <c r="B7">
        <v>1</v>
      </c>
      <c r="C7" s="25">
        <f ca="1">IF($B7&gt;summary!C$16,"",summary!C$23)</f>
        <v>380.51923827808372</v>
      </c>
      <c r="D7" s="12">
        <f ca="1">IF($B7&gt;summary!D$16,"",summary!D$23)</f>
        <v>283.90624099734634</v>
      </c>
      <c r="E7" s="12">
        <f ca="1">IF($B7&gt;summary!E$16,"",summary!E$23)</f>
        <v>87.080631856112433</v>
      </c>
      <c r="F7" s="26">
        <f ca="1">IF($B7&gt;summary!F$16,"",summary!F$23)</f>
        <v>73.58594740282139</v>
      </c>
      <c r="G7" s="25">
        <f ca="1">IF($B7&gt;summary!C$16,"",C7*(1+summary!$C$9/12)^(summary!C$16-$B7))</f>
        <v>387.42850893566685</v>
      </c>
      <c r="H7" s="12">
        <f ca="1">IF($B7&gt;summary!D$16,"",D7*(1+summary!$C$9/12)^(summary!D$16-$B7))</f>
        <v>293.25259312539714</v>
      </c>
      <c r="I7" s="12">
        <f ca="1">IF($B7&gt;summary!E$16,"",E7*(1+summary!$C$9/12)^(summary!E$16-$B7))</f>
        <v>90.597137455111607</v>
      </c>
      <c r="J7" s="26">
        <f ca="1">IF($B7&gt;summary!F$16,"",F7*(1+summary!$C$9/12)^(summary!F$16-$B7))</f>
        <v>77.110544957319235</v>
      </c>
    </row>
    <row r="8" spans="2:10" x14ac:dyDescent="0.25">
      <c r="B8">
        <f>B7+1</f>
        <v>2</v>
      </c>
      <c r="C8" s="25">
        <f ca="1">IF($B8&gt;summary!C$16,"",summary!C$23)</f>
        <v>380.51923827808372</v>
      </c>
      <c r="D8" s="12">
        <f ca="1">IF($B8&gt;summary!D$16,"",summary!D$23)</f>
        <v>283.90624099734634</v>
      </c>
      <c r="E8" s="12">
        <f ca="1">IF($B8&gt;summary!E$16,"",summary!E$23)</f>
        <v>87.080631856112433</v>
      </c>
      <c r="F8" s="26">
        <f ca="1">IF($B8&gt;summary!F$16,"",summary!F$23)</f>
        <v>73.58594740282139</v>
      </c>
      <c r="G8" s="25">
        <f ca="1">IF($B8&gt;summary!C$16,"",C8*(1+summary!$C$9/12)^(summary!C$16-$B8))</f>
        <v>387.19619122093428</v>
      </c>
      <c r="H8" s="12">
        <f ca="1">IF($B8&gt;summary!D$16,"",D8*(1+summary!$C$9/12)^(summary!D$16-$B8))</f>
        <v>293.07674707715086</v>
      </c>
      <c r="I8" s="12">
        <f ca="1">IF($B8&gt;summary!E$16,"",E8*(1+summary!$C$9/12)^(summary!E$16-$B8))</f>
        <v>90.542811768050782</v>
      </c>
      <c r="J8" s="26">
        <f ca="1">IF($B8&gt;summary!F$16,"",F8*(1+summary!$C$9/12)^(summary!F$16-$B8))</f>
        <v>77.064306373495157</v>
      </c>
    </row>
    <row r="9" spans="2:10" x14ac:dyDescent="0.25">
      <c r="B9">
        <f t="shared" ref="B9:B72" si="1">B8+1</f>
        <v>3</v>
      </c>
      <c r="C9" s="25">
        <f ca="1">IF($B9&gt;summary!C$16,"",summary!C$23)</f>
        <v>380.51923827808372</v>
      </c>
      <c r="D9" s="12">
        <f ca="1">IF($B9&gt;summary!D$16,"",summary!D$23)</f>
        <v>283.90624099734634</v>
      </c>
      <c r="E9" s="12">
        <f ca="1">IF($B9&gt;summary!E$16,"",summary!E$23)</f>
        <v>87.080631856112433</v>
      </c>
      <c r="F9" s="26">
        <f ca="1">IF($B9&gt;summary!F$16,"",summary!F$23)</f>
        <v>73.58594740282139</v>
      </c>
      <c r="G9" s="25">
        <f ca="1">IF($B9&gt;summary!C$16,"",C9*(1+summary!$C$9/12)^(summary!C$16-$B9))</f>
        <v>386.96401281324637</v>
      </c>
      <c r="H9" s="12">
        <f ca="1">IF($B9&gt;summary!D$16,"",D9*(1+summary!$C$9/12)^(summary!D$16-$B9))</f>
        <v>292.90100647326688</v>
      </c>
      <c r="I9" s="12">
        <f ca="1">IF($B9&gt;summary!E$16,"",E9*(1+summary!$C$9/12)^(summary!E$16-$B9))</f>
        <v>90.488518656856684</v>
      </c>
      <c r="J9" s="26">
        <f ca="1">IF($B9&gt;summary!F$16,"",F9*(1+summary!$C$9/12)^(summary!F$16-$B9))</f>
        <v>77.01809551618544</v>
      </c>
    </row>
    <row r="10" spans="2:10" x14ac:dyDescent="0.25">
      <c r="B10">
        <f t="shared" si="1"/>
        <v>4</v>
      </c>
      <c r="C10" s="25">
        <f ca="1">IF($B10&gt;summary!C$16,"",summary!C$23)</f>
        <v>380.51923827808372</v>
      </c>
      <c r="D10" s="12">
        <f ca="1">IF($B10&gt;summary!D$16,"",summary!D$23)</f>
        <v>283.90624099734634</v>
      </c>
      <c r="E10" s="12">
        <f ca="1">IF($B10&gt;summary!E$16,"",summary!E$23)</f>
        <v>87.080631856112433</v>
      </c>
      <c r="F10" s="26">
        <f ca="1">IF($B10&gt;summary!F$16,"",summary!F$23)</f>
        <v>73.58594740282139</v>
      </c>
      <c r="G10" s="25">
        <f ca="1">IF($B10&gt;summary!C$16,"",C10*(1+summary!$C$9/12)^(summary!C$16-$B10))</f>
        <v>386.73197362906893</v>
      </c>
      <c r="H10" s="12">
        <f ca="1">IF($B10&gt;summary!D$16,"",D10*(1+summary!$C$9/12)^(summary!D$16-$B10))</f>
        <v>292.72537125051656</v>
      </c>
      <c r="I10" s="12">
        <f ca="1">IF($B10&gt;summary!E$16,"",E10*(1+summary!$C$9/12)^(summary!E$16-$B10))</f>
        <v>90.434258101995482</v>
      </c>
      <c r="J10" s="26">
        <f ca="1">IF($B10&gt;summary!F$16,"",F10*(1+summary!$C$9/12)^(summary!F$16-$B10))</f>
        <v>76.971912368764194</v>
      </c>
    </row>
    <row r="11" spans="2:10" x14ac:dyDescent="0.25">
      <c r="B11">
        <f t="shared" si="1"/>
        <v>5</v>
      </c>
      <c r="C11" s="25">
        <f ca="1">IF($B11&gt;summary!C$16,"",summary!C$23)</f>
        <v>380.51923827808372</v>
      </c>
      <c r="D11" s="12">
        <f ca="1">IF($B11&gt;summary!D$16,"",summary!D$23)</f>
        <v>283.90624099734634</v>
      </c>
      <c r="E11" s="12">
        <f ca="1">IF($B11&gt;summary!E$16,"",summary!E$23)</f>
        <v>87.080631856112433</v>
      </c>
      <c r="F11" s="26">
        <f ca="1">IF($B11&gt;summary!F$16,"",summary!F$23)</f>
        <v>73.58594740282139</v>
      </c>
      <c r="G11" s="25">
        <f ca="1">IF($B11&gt;summary!C$16,"",C11*(1+summary!$C$9/12)^(summary!C$16-$B11))</f>
        <v>386.50007358491803</v>
      </c>
      <c r="H11" s="12">
        <f ca="1">IF($B11&gt;summary!D$16,"",D11*(1+summary!$C$9/12)^(summary!D$16-$B11))</f>
        <v>292.54984134570918</v>
      </c>
      <c r="I11" s="12">
        <f ca="1">IF($B11&gt;summary!E$16,"",E11*(1+summary!$C$9/12)^(summary!E$16-$B11))</f>
        <v>90.38003008394513</v>
      </c>
      <c r="J11" s="26">
        <f ca="1">IF($B11&gt;summary!F$16,"",F11*(1+summary!$C$9/12)^(summary!F$16-$B11))</f>
        <v>76.92575691461542</v>
      </c>
    </row>
    <row r="12" spans="2:10" x14ac:dyDescent="0.25">
      <c r="B12">
        <f t="shared" si="1"/>
        <v>6</v>
      </c>
      <c r="C12" s="25">
        <f ca="1">IF($B12&gt;summary!C$16,"",summary!C$23)</f>
        <v>380.51923827808372</v>
      </c>
      <c r="D12" s="12">
        <f ca="1">IF($B12&gt;summary!D$16,"",summary!D$23)</f>
        <v>283.90624099734634</v>
      </c>
      <c r="E12" s="12">
        <f ca="1">IF($B12&gt;summary!E$16,"",summary!E$23)</f>
        <v>87.080631856112433</v>
      </c>
      <c r="F12" s="26">
        <f ca="1">IF($B12&gt;summary!F$16,"",summary!F$23)</f>
        <v>73.58594740282139</v>
      </c>
      <c r="G12" s="25">
        <f ca="1">IF($B12&gt;summary!C$16,"",C12*(1+summary!$C$9/12)^(summary!C$16-$B12))</f>
        <v>386.26831259735968</v>
      </c>
      <c r="H12" s="12">
        <f ca="1">IF($B12&gt;summary!D$16,"",D12*(1+summary!$C$9/12)^(summary!D$16-$B12))</f>
        <v>292.37441669569176</v>
      </c>
      <c r="I12" s="12">
        <f ca="1">IF($B12&gt;summary!E$16,"",E12*(1+summary!$C$9/12)^(summary!E$16-$B12))</f>
        <v>90.325834583195217</v>
      </c>
      <c r="J12" s="26">
        <f ca="1">IF($B12&gt;summary!F$16,"",F12*(1+summary!$C$9/12)^(summary!F$16-$B12))</f>
        <v>76.879629137133151</v>
      </c>
    </row>
    <row r="13" spans="2:10" x14ac:dyDescent="0.25">
      <c r="B13">
        <f t="shared" si="1"/>
        <v>7</v>
      </c>
      <c r="C13" s="25">
        <f ca="1">IF($B13&gt;summary!C$16,"",summary!C$23)</f>
        <v>380.51923827808372</v>
      </c>
      <c r="D13" s="12">
        <f ca="1">IF($B13&gt;summary!D$16,"",summary!D$23)</f>
        <v>283.90624099734634</v>
      </c>
      <c r="E13" s="12">
        <f ca="1">IF($B13&gt;summary!E$16,"",summary!E$23)</f>
        <v>87.080631856112433</v>
      </c>
      <c r="F13" s="26">
        <f ca="1">IF($B13&gt;summary!F$16,"",summary!F$23)</f>
        <v>73.58594740282139</v>
      </c>
      <c r="G13" s="25">
        <f ca="1">IF($B13&gt;summary!C$16,"",C13*(1+summary!$C$9/12)^(summary!C$16-$B13))</f>
        <v>386.03669058300983</v>
      </c>
      <c r="H13" s="12">
        <f ca="1">IF($B13&gt;summary!D$16,"",D13*(1+summary!$C$9/12)^(summary!D$16-$B13))</f>
        <v>292.19909723734941</v>
      </c>
      <c r="I13" s="12">
        <f ca="1">IF($B13&gt;summary!E$16,"",E13*(1+summary!$C$9/12)^(summary!E$16-$B13))</f>
        <v>90.271671580247073</v>
      </c>
      <c r="J13" s="26">
        <f ca="1">IF($B13&gt;summary!F$16,"",F13*(1+summary!$C$9/12)^(summary!F$16-$B13))</f>
        <v>76.833529019721311</v>
      </c>
    </row>
    <row r="14" spans="2:10" x14ac:dyDescent="0.25">
      <c r="B14">
        <f t="shared" si="1"/>
        <v>8</v>
      </c>
      <c r="C14" s="25">
        <f ca="1">IF($B14&gt;summary!C$16,"",summary!C$23)</f>
        <v>380.51923827808372</v>
      </c>
      <c r="D14" s="12">
        <f ca="1">IF($B14&gt;summary!D$16,"",summary!D$23)</f>
        <v>283.90624099734634</v>
      </c>
      <c r="E14" s="12">
        <f ca="1">IF($B14&gt;summary!E$16,"",summary!E$23)</f>
        <v>87.080631856112433</v>
      </c>
      <c r="F14" s="26">
        <f ca="1">IF($B14&gt;summary!F$16,"",summary!F$23)</f>
        <v>73.58594740282139</v>
      </c>
      <c r="G14" s="25">
        <f ca="1">IF($B14&gt;summary!C$16,"",C14*(1+summary!$C$9/12)^(summary!C$16-$B14))</f>
        <v>385.80520745853477</v>
      </c>
      <c r="H14" s="12">
        <f ca="1">IF($B14&gt;summary!D$16,"",D14*(1+summary!$C$9/12)^(summary!D$16-$B14))</f>
        <v>292.02388290760484</v>
      </c>
      <c r="I14" s="12">
        <f ca="1">IF($B14&gt;summary!E$16,"",E14*(1+summary!$C$9/12)^(summary!E$16-$B14))</f>
        <v>90.217541055613722</v>
      </c>
      <c r="J14" s="26">
        <f ca="1">IF($B14&gt;summary!F$16,"",F14*(1+summary!$C$9/12)^(summary!F$16-$B14))</f>
        <v>76.787456545793859</v>
      </c>
    </row>
    <row r="15" spans="2:10" x14ac:dyDescent="0.25">
      <c r="B15">
        <f t="shared" si="1"/>
        <v>9</v>
      </c>
      <c r="C15" s="25">
        <f ca="1">IF($B15&gt;summary!C$16,"",summary!C$23)</f>
        <v>380.51923827808372</v>
      </c>
      <c r="D15" s="12">
        <f ca="1">IF($B15&gt;summary!D$16,"",summary!D$23)</f>
        <v>283.90624099734634</v>
      </c>
      <c r="E15" s="12">
        <f ca="1">IF($B15&gt;summary!E$16,"",summary!E$23)</f>
        <v>87.080631856112433</v>
      </c>
      <c r="F15" s="26">
        <f ca="1">IF($B15&gt;summary!F$16,"",summary!F$23)</f>
        <v>73.58594740282139</v>
      </c>
      <c r="G15" s="25">
        <f ca="1">IF($B15&gt;summary!C$16,"",C15*(1+summary!$C$9/12)^(summary!C$16-$B15))</f>
        <v>385.57386314065036</v>
      </c>
      <c r="H15" s="12">
        <f ca="1">IF($B15&gt;summary!D$16,"",D15*(1+summary!$C$9/12)^(summary!D$16-$B15))</f>
        <v>291.84877364341884</v>
      </c>
      <c r="I15" s="12">
        <f ca="1">IF($B15&gt;summary!E$16,"",E15*(1+summary!$C$9/12)^(summary!E$16-$B15))</f>
        <v>90.163442989819814</v>
      </c>
      <c r="J15" s="26">
        <f ca="1">IF($B15&gt;summary!F$16,"",F15*(1+summary!$C$9/12)^(summary!F$16-$B15))</f>
        <v>76.741411698774598</v>
      </c>
    </row>
    <row r="16" spans="2:10" x14ac:dyDescent="0.25">
      <c r="B16">
        <f t="shared" si="1"/>
        <v>10</v>
      </c>
      <c r="C16" s="25">
        <f ca="1">IF($B16&gt;summary!C$16,"",summary!C$23)</f>
        <v>380.51923827808372</v>
      </c>
      <c r="D16" s="12">
        <f ca="1">IF($B16&gt;summary!D$16,"",summary!D$23)</f>
        <v>283.90624099734634</v>
      </c>
      <c r="E16" s="12">
        <f ca="1">IF($B16&gt;summary!E$16,"",summary!E$23)</f>
        <v>87.080631856112433</v>
      </c>
      <c r="F16" s="26">
        <f ca="1">IF($B16&gt;summary!F$16,"",summary!F$23)</f>
        <v>73.58594740282139</v>
      </c>
      <c r="G16" s="25">
        <f ca="1">IF($B16&gt;summary!C$16,"",C16*(1+summary!$C$9/12)^(summary!C$16-$B16))</f>
        <v>385.34265754612278</v>
      </c>
      <c r="H16" s="12">
        <f ca="1">IF($B16&gt;summary!D$16,"",D16*(1+summary!$C$9/12)^(summary!D$16-$B16))</f>
        <v>291.67376938178973</v>
      </c>
      <c r="I16" s="12">
        <f ca="1">IF($B16&gt;summary!E$16,"",E16*(1+summary!$C$9/12)^(summary!E$16-$B16))</f>
        <v>90.109377363401791</v>
      </c>
      <c r="J16" s="26">
        <f ca="1">IF($B16&gt;summary!F$16,"",F16*(1+summary!$C$9/12)^(summary!F$16-$B16))</f>
        <v>76.69539446209734</v>
      </c>
    </row>
    <row r="17" spans="2:10" x14ac:dyDescent="0.25">
      <c r="B17">
        <f t="shared" si="1"/>
        <v>11</v>
      </c>
      <c r="C17" s="25">
        <f ca="1">IF($B17&gt;summary!C$16,"",summary!C$23)</f>
        <v>380.51923827808372</v>
      </c>
      <c r="D17" s="12">
        <f ca="1">IF($B17&gt;summary!D$16,"",summary!D$23)</f>
        <v>283.90624099734634</v>
      </c>
      <c r="E17" s="12">
        <f ca="1">IF($B17&gt;summary!E$16,"",summary!E$23)</f>
        <v>87.080631856112433</v>
      </c>
      <c r="F17" s="26">
        <f ca="1">IF($B17&gt;summary!F$16,"",summary!F$23)</f>
        <v>73.58594740282139</v>
      </c>
      <c r="G17" s="25">
        <f ca="1">IF($B17&gt;summary!C$16,"",C17*(1+summary!$C$9/12)^(summary!C$16-$B17))</f>
        <v>385.11159059176771</v>
      </c>
      <c r="H17" s="12">
        <f ca="1">IF($B17&gt;summary!D$16,"",D17*(1+summary!$C$9/12)^(summary!D$16-$B17))</f>
        <v>291.49887005975393</v>
      </c>
      <c r="I17" s="12">
        <f ca="1">IF($B17&gt;summary!E$16,"",E17*(1+summary!$C$9/12)^(summary!E$16-$B17))</f>
        <v>90.055344156907637</v>
      </c>
      <c r="J17" s="26">
        <f ca="1">IF($B17&gt;summary!F$16,"",F17*(1+summary!$C$9/12)^(summary!F$16-$B17))</f>
        <v>76.649404819205827</v>
      </c>
    </row>
    <row r="18" spans="2:10" x14ac:dyDescent="0.25">
      <c r="B18">
        <f t="shared" si="1"/>
        <v>12</v>
      </c>
      <c r="C18" s="25">
        <f ca="1">IF($B18&gt;summary!C$16,"",summary!C$23)</f>
        <v>380.51923827808372</v>
      </c>
      <c r="D18" s="12">
        <f ca="1">IF($B18&gt;summary!D$16,"",summary!D$23)</f>
        <v>283.90624099734634</v>
      </c>
      <c r="E18" s="12">
        <f ca="1">IF($B18&gt;summary!E$16,"",summary!E$23)</f>
        <v>87.080631856112433</v>
      </c>
      <c r="F18" s="26">
        <f ca="1">IF($B18&gt;summary!F$16,"",summary!F$23)</f>
        <v>73.58594740282139</v>
      </c>
      <c r="G18" s="25">
        <f ca="1">IF($B18&gt;summary!C$16,"",C18*(1+summary!$C$9/12)^(summary!C$16-$B18))</f>
        <v>384.88066219445102</v>
      </c>
      <c r="H18" s="12">
        <f ca="1">IF($B18&gt;summary!D$16,"",D18*(1+summary!$C$9/12)^(summary!D$16-$B18))</f>
        <v>291.32407561438532</v>
      </c>
      <c r="I18" s="12">
        <f ca="1">IF($B18&gt;summary!E$16,"",E18*(1+summary!$C$9/12)^(summary!E$16-$B18))</f>
        <v>90.001343350897116</v>
      </c>
      <c r="J18" s="26">
        <f ca="1">IF($B18&gt;summary!F$16,"",F18*(1+summary!$C$9/12)^(summary!F$16-$B18))</f>
        <v>76.603442753553693</v>
      </c>
    </row>
    <row r="19" spans="2:10" x14ac:dyDescent="0.25">
      <c r="B19">
        <f t="shared" si="1"/>
        <v>13</v>
      </c>
      <c r="C19" s="25">
        <f ca="1">IF($B19&gt;summary!C$16,"",summary!C$23)</f>
        <v>380.51923827808372</v>
      </c>
      <c r="D19" s="12">
        <f ca="1">IF($B19&gt;summary!D$16,"",summary!D$23)</f>
        <v>283.90624099734634</v>
      </c>
      <c r="E19" s="12">
        <f ca="1">IF($B19&gt;summary!E$16,"",summary!E$23)</f>
        <v>87.080631856112433</v>
      </c>
      <c r="F19" s="26">
        <f ca="1">IF($B19&gt;summary!F$16,"",summary!F$23)</f>
        <v>73.58594740282139</v>
      </c>
      <c r="G19" s="25">
        <f ca="1">IF($B19&gt;summary!C$16,"",C19*(1+summary!$C$9/12)^(summary!C$16-$B19))</f>
        <v>384.64987227108838</v>
      </c>
      <c r="H19" s="12">
        <f ca="1">IF($B19&gt;summary!D$16,"",D19*(1+summary!$C$9/12)^(summary!D$16-$B19))</f>
        <v>291.14938598279571</v>
      </c>
      <c r="I19" s="12">
        <f ca="1">IF($B19&gt;summary!E$16,"",E19*(1+summary!$C$9/12)^(summary!E$16-$B19))</f>
        <v>89.947374925941574</v>
      </c>
      <c r="J19" s="26">
        <f ca="1">IF($B19&gt;summary!F$16,"",F19*(1+summary!$C$9/12)^(summary!F$16-$B19))</f>
        <v>76.557508248604535</v>
      </c>
    </row>
    <row r="20" spans="2:10" x14ac:dyDescent="0.25">
      <c r="B20">
        <f t="shared" si="1"/>
        <v>14</v>
      </c>
      <c r="C20" s="25">
        <f ca="1">IF($B20&gt;summary!C$16,"",summary!C$23)</f>
        <v>380.51923827808372</v>
      </c>
      <c r="D20" s="12">
        <f ca="1">IF($B20&gt;summary!D$16,"",summary!D$23)</f>
        <v>283.90624099734634</v>
      </c>
      <c r="E20" s="12">
        <f ca="1">IF($B20&gt;summary!E$16,"",summary!E$23)</f>
        <v>87.080631856112433</v>
      </c>
      <c r="F20" s="26">
        <f ca="1">IF($B20&gt;summary!F$16,"",summary!F$23)</f>
        <v>73.58594740282139</v>
      </c>
      <c r="G20" s="25">
        <f ca="1">IF($B20&gt;summary!C$16,"",C20*(1+summary!$C$9/12)^(summary!C$16-$B20))</f>
        <v>384.41922073864527</v>
      </c>
      <c r="H20" s="12">
        <f ca="1">IF($B20&gt;summary!D$16,"",D20*(1+summary!$C$9/12)^(summary!D$16-$B20))</f>
        <v>290.97480110213439</v>
      </c>
      <c r="I20" s="12">
        <f ca="1">IF($B20&gt;summary!E$16,"",E20*(1+summary!$C$9/12)^(summary!E$16-$B20))</f>
        <v>89.893438862623995</v>
      </c>
      <c r="J20" s="26">
        <f ca="1">IF($B20&gt;summary!F$16,"",F20*(1+summary!$C$9/12)^(summary!F$16-$B20))</f>
        <v>76.511601287831837</v>
      </c>
    </row>
    <row r="21" spans="2:10" x14ac:dyDescent="0.25">
      <c r="B21">
        <f t="shared" si="1"/>
        <v>15</v>
      </c>
      <c r="C21" s="25">
        <f ca="1">IF($B21&gt;summary!C$16,"",summary!C$23)</f>
        <v>380.51923827808372</v>
      </c>
      <c r="D21" s="12">
        <f ca="1">IF($B21&gt;summary!D$16,"",summary!D$23)</f>
        <v>283.90624099734634</v>
      </c>
      <c r="E21" s="12">
        <f ca="1">IF($B21&gt;summary!E$16,"",summary!E$23)</f>
        <v>87.080631856112433</v>
      </c>
      <c r="F21" s="26">
        <f ca="1">IF($B21&gt;summary!F$16,"",summary!F$23)</f>
        <v>73.58594740282139</v>
      </c>
      <c r="G21" s="25">
        <f ca="1">IF($B21&gt;summary!C$16,"",C21*(1+summary!$C$9/12)^(summary!C$16-$B21))</f>
        <v>384.18870751413687</v>
      </c>
      <c r="H21" s="12">
        <f ca="1">IF($B21&gt;summary!D$16,"",D21*(1+summary!$C$9/12)^(summary!D$16-$B21))</f>
        <v>290.80032090958866</v>
      </c>
      <c r="I21" s="12">
        <f ca="1">IF($B21&gt;summary!E$16,"",E21*(1+summary!$C$9/12)^(summary!E$16-$B21))</f>
        <v>89.839535141539073</v>
      </c>
      <c r="J21" s="26">
        <f ca="1">IF($B21&gt;summary!F$16,"",F21*(1+summary!$C$9/12)^(summary!F$16-$B21))</f>
        <v>76.465721854719021</v>
      </c>
    </row>
    <row r="22" spans="2:10" x14ac:dyDescent="0.25">
      <c r="B22">
        <f t="shared" si="1"/>
        <v>16</v>
      </c>
      <c r="C22" s="25">
        <f ca="1">IF($B22&gt;summary!C$16,"",summary!C$23)</f>
        <v>380.51923827808372</v>
      </c>
      <c r="D22" s="12">
        <f ca="1">IF($B22&gt;summary!D$16,"",summary!D$23)</f>
        <v>283.90624099734634</v>
      </c>
      <c r="E22" s="12">
        <f ca="1">IF($B22&gt;summary!E$16,"",summary!E$23)</f>
        <v>87.080631856112433</v>
      </c>
      <c r="F22" s="26">
        <f ca="1">IF($B22&gt;summary!F$16,"",summary!F$23)</f>
        <v>73.58594740282139</v>
      </c>
      <c r="G22" s="25">
        <f ca="1">IF($B22&gt;summary!C$16,"",C22*(1+summary!$C$9/12)^(summary!C$16-$B22))</f>
        <v>383.95833251462801</v>
      </c>
      <c r="H22" s="12">
        <f ca="1">IF($B22&gt;summary!D$16,"",D22*(1+summary!$C$9/12)^(summary!D$16-$B22))</f>
        <v>290.62594534238326</v>
      </c>
      <c r="I22" s="12">
        <f ca="1">IF($B22&gt;summary!E$16,"",E22*(1+summary!$C$9/12)^(summary!E$16-$B22))</f>
        <v>89.7856637432931</v>
      </c>
      <c r="J22" s="26">
        <f ca="1">IF($B22&gt;summary!F$16,"",F22*(1+summary!$C$9/12)^(summary!F$16-$B22))</f>
        <v>76.419869932759369</v>
      </c>
    </row>
    <row r="23" spans="2:10" x14ac:dyDescent="0.25">
      <c r="B23">
        <f t="shared" si="1"/>
        <v>17</v>
      </c>
      <c r="C23" s="25">
        <f ca="1">IF($B23&gt;summary!C$16,"",summary!C$23)</f>
        <v>380.51923827808372</v>
      </c>
      <c r="D23" s="12">
        <f ca="1">IF($B23&gt;summary!D$16,"",summary!D$23)</f>
        <v>283.90624099734634</v>
      </c>
      <c r="E23" s="12">
        <f ca="1">IF($B23&gt;summary!E$16,"",summary!E$23)</f>
        <v>87.080631856112433</v>
      </c>
      <c r="F23" s="26">
        <f ca="1">IF($B23&gt;summary!F$16,"",summary!F$23)</f>
        <v>73.58594740282139</v>
      </c>
      <c r="G23" s="25">
        <f ca="1">IF($B23&gt;summary!C$16,"",C23*(1+summary!$C$9/12)^(summary!C$16-$B23))</f>
        <v>383.72809565723378</v>
      </c>
      <c r="H23" s="12">
        <f ca="1">IF($B23&gt;summary!D$16,"",D23*(1+summary!$C$9/12)^(summary!D$16-$B23))</f>
        <v>290.45167433778062</v>
      </c>
      <c r="I23" s="12">
        <f ca="1">IF($B23&gt;summary!E$16,"",E23*(1+summary!$C$9/12)^(summary!E$16-$B23))</f>
        <v>89.731824648504002</v>
      </c>
      <c r="J23" s="26">
        <f ca="1">IF($B23&gt;summary!F$16,"",F23*(1+summary!$C$9/12)^(summary!F$16-$B23))</f>
        <v>76.374045505456095</v>
      </c>
    </row>
    <row r="24" spans="2:10" x14ac:dyDescent="0.25">
      <c r="B24">
        <f t="shared" si="1"/>
        <v>18</v>
      </c>
      <c r="C24" s="25">
        <f ca="1">IF($B24&gt;summary!C$16,"",summary!C$23)</f>
        <v>380.51923827808372</v>
      </c>
      <c r="D24" s="12">
        <f ca="1">IF($B24&gt;summary!D$16,"",summary!D$23)</f>
        <v>283.90624099734634</v>
      </c>
      <c r="E24" s="12">
        <f ca="1">IF($B24&gt;summary!E$16,"",summary!E$23)</f>
        <v>87.080631856112433</v>
      </c>
      <c r="F24" s="26">
        <f ca="1">IF($B24&gt;summary!F$16,"",summary!F$23)</f>
        <v>73.58594740282139</v>
      </c>
      <c r="G24" s="25">
        <f ca="1">IF($B24&gt;summary!C$16,"",C24*(1+summary!$C$9/12)^(summary!C$16-$B24))</f>
        <v>383.4979968591183</v>
      </c>
      <c r="H24" s="12">
        <f ca="1">IF($B24&gt;summary!D$16,"",D24*(1+summary!$C$9/12)^(summary!D$16-$B24))</f>
        <v>290.27750783308073</v>
      </c>
      <c r="I24" s="12">
        <f ca="1">IF($B24&gt;summary!E$16,"",E24*(1+summary!$C$9/12)^(summary!E$16-$B24))</f>
        <v>89.67801783780132</v>
      </c>
      <c r="J24" s="26">
        <f ca="1">IF($B24&gt;summary!F$16,"",F24*(1+summary!$C$9/12)^(summary!F$16-$B24))</f>
        <v>76.328248556322322</v>
      </c>
    </row>
    <row r="25" spans="2:10" x14ac:dyDescent="0.25">
      <c r="B25">
        <f t="shared" si="1"/>
        <v>19</v>
      </c>
      <c r="C25" s="25">
        <f ca="1">IF($B25&gt;summary!C$16,"",summary!C$23)</f>
        <v>380.51923827808372</v>
      </c>
      <c r="D25" s="12">
        <f ca="1">IF($B25&gt;summary!D$16,"",summary!D$23)</f>
        <v>283.90624099734634</v>
      </c>
      <c r="E25" s="12">
        <f ca="1">IF($B25&gt;summary!E$16,"",summary!E$23)</f>
        <v>87.080631856112433</v>
      </c>
      <c r="F25" s="26">
        <f ca="1">IF($B25&gt;summary!F$16,"",summary!F$23)</f>
        <v>73.58594740282139</v>
      </c>
      <c r="G25" s="25">
        <f ca="1">IF($B25&gt;summary!C$16,"",C25*(1+summary!$C$9/12)^(summary!C$16-$B25))</f>
        <v>383.26803603749585</v>
      </c>
      <c r="H25" s="12">
        <f ca="1">IF($B25&gt;summary!D$16,"",D25*(1+summary!$C$9/12)^(summary!D$16-$B25))</f>
        <v>290.10344576562142</v>
      </c>
      <c r="I25" s="12">
        <f ca="1">IF($B25&gt;summary!E$16,"",E25*(1+summary!$C$9/12)^(summary!E$16-$B25))</f>
        <v>89.624243291826247</v>
      </c>
      <c r="J25" s="26">
        <f ca="1">IF($B25&gt;summary!F$16,"",F25*(1+summary!$C$9/12)^(summary!F$16-$B25))</f>
        <v>76.282479068880988</v>
      </c>
    </row>
    <row r="26" spans="2:10" x14ac:dyDescent="0.25">
      <c r="B26">
        <f t="shared" si="1"/>
        <v>20</v>
      </c>
      <c r="C26" s="25">
        <f ca="1">IF($B26&gt;summary!C$16,"",summary!C$23)</f>
        <v>380.51923827808372</v>
      </c>
      <c r="D26" s="12">
        <f ca="1">IF($B26&gt;summary!D$16,"",summary!D$23)</f>
        <v>283.90624099734634</v>
      </c>
      <c r="E26" s="12">
        <f ca="1">IF($B26&gt;summary!E$16,"",summary!E$23)</f>
        <v>87.080631856112433</v>
      </c>
      <c r="F26" s="26">
        <f ca="1">IF($B26&gt;summary!F$16,"",summary!F$23)</f>
        <v>73.58594740282139</v>
      </c>
      <c r="G26" s="25">
        <f ca="1">IF($B26&gt;summary!C$16,"",C26*(1+summary!$C$9/12)^(summary!C$16-$B26))</f>
        <v>383.03821310963002</v>
      </c>
      <c r="H26" s="12">
        <f ca="1">IF($B26&gt;summary!D$16,"",D26*(1+summary!$C$9/12)^(summary!D$16-$B26))</f>
        <v>289.92948807277776</v>
      </c>
      <c r="I26" s="12">
        <f ca="1">IF($B26&gt;summary!E$16,"",E26*(1+summary!$C$9/12)^(summary!E$16-$B26))</f>
        <v>89.570500991231512</v>
      </c>
      <c r="J26" s="26">
        <f ca="1">IF($B26&gt;summary!F$16,"",F26*(1+summary!$C$9/12)^(summary!F$16-$B26))</f>
        <v>76.236737026664997</v>
      </c>
    </row>
    <row r="27" spans="2:10" x14ac:dyDescent="0.25">
      <c r="B27">
        <f t="shared" si="1"/>
        <v>21</v>
      </c>
      <c r="C27" s="25">
        <f ca="1">IF($B27&gt;summary!C$16,"",summary!C$23)</f>
        <v>380.51923827808372</v>
      </c>
      <c r="D27" s="12">
        <f ca="1">IF($B27&gt;summary!D$16,"",summary!D$23)</f>
        <v>283.90624099734634</v>
      </c>
      <c r="E27" s="12">
        <f ca="1">IF($B27&gt;summary!E$16,"",summary!E$23)</f>
        <v>87.080631856112433</v>
      </c>
      <c r="F27" s="26">
        <f ca="1">IF($B27&gt;summary!F$16,"",summary!F$23)</f>
        <v>73.58594740282139</v>
      </c>
      <c r="G27" s="25">
        <f ca="1">IF($B27&gt;summary!C$16,"",C27*(1+summary!$C$9/12)^(summary!C$16-$B27))</f>
        <v>382.8085279928344</v>
      </c>
      <c r="H27" s="12">
        <f ca="1">IF($B27&gt;summary!D$16,"",D27*(1+summary!$C$9/12)^(summary!D$16-$B27))</f>
        <v>289.7556346919626</v>
      </c>
      <c r="I27" s="12">
        <f ca="1">IF($B27&gt;summary!E$16,"",E27*(1+summary!$C$9/12)^(summary!E$16-$B27))</f>
        <v>89.516790916681515</v>
      </c>
      <c r="J27" s="26">
        <f ca="1">IF($B27&gt;summary!F$16,"",F27*(1+summary!$C$9/12)^(summary!F$16-$B27))</f>
        <v>76.191022413217055</v>
      </c>
    </row>
    <row r="28" spans="2:10" x14ac:dyDescent="0.25">
      <c r="B28">
        <f t="shared" si="1"/>
        <v>22</v>
      </c>
      <c r="C28" s="25">
        <f ca="1">IF($B28&gt;summary!C$16,"",summary!C$23)</f>
        <v>380.51923827808372</v>
      </c>
      <c r="D28" s="12">
        <f ca="1">IF($B28&gt;summary!D$16,"",summary!D$23)</f>
        <v>283.90624099734634</v>
      </c>
      <c r="E28" s="12">
        <f ca="1">IF($B28&gt;summary!E$16,"",summary!E$23)</f>
        <v>87.080631856112433</v>
      </c>
      <c r="F28" s="26">
        <f ca="1">IF($B28&gt;summary!F$16,"",summary!F$23)</f>
        <v>73.58594740282139</v>
      </c>
      <c r="G28" s="25">
        <f ca="1">IF($B28&gt;summary!C$16,"",C28*(1+summary!$C$9/12)^(summary!C$16-$B28))</f>
        <v>382.57898060447172</v>
      </c>
      <c r="H28" s="12">
        <f ca="1">IF($B28&gt;summary!D$16,"",D28*(1+summary!$C$9/12)^(summary!D$16-$B28))</f>
        <v>289.58188556062629</v>
      </c>
      <c r="I28" s="12">
        <f ca="1">IF($B28&gt;summary!E$16,"",E28*(1+summary!$C$9/12)^(summary!E$16-$B28))</f>
        <v>89.463113048852193</v>
      </c>
      <c r="J28" s="26">
        <f ca="1">IF($B28&gt;summary!F$16,"",F28*(1+summary!$C$9/12)^(summary!F$16-$B28))</f>
        <v>76.145335212089819</v>
      </c>
    </row>
    <row r="29" spans="2:10" x14ac:dyDescent="0.25">
      <c r="B29">
        <f t="shared" si="1"/>
        <v>23</v>
      </c>
      <c r="C29" s="25">
        <f ca="1">IF($B29&gt;summary!C$16,"",summary!C$23)</f>
        <v>380.51923827808372</v>
      </c>
      <c r="D29" s="12">
        <f ca="1">IF($B29&gt;summary!D$16,"",summary!D$23)</f>
        <v>283.90624099734634</v>
      </c>
      <c r="E29" s="12">
        <f ca="1">IF($B29&gt;summary!E$16,"",summary!E$23)</f>
        <v>87.080631856112433</v>
      </c>
      <c r="F29" s="26">
        <f ca="1">IF($B29&gt;summary!F$16,"",summary!F$23)</f>
        <v>73.58594740282139</v>
      </c>
      <c r="G29" s="25">
        <f ca="1">IF($B29&gt;summary!C$16,"",C29*(1+summary!$C$9/12)^(summary!C$16-$B29))</f>
        <v>382.34957086195459</v>
      </c>
      <c r="H29" s="12">
        <f ca="1">IF($B29&gt;summary!D$16,"",D29*(1+summary!$C$9/12)^(summary!D$16-$B29))</f>
        <v>289.40824061625653</v>
      </c>
      <c r="I29" s="12">
        <f ca="1">IF($B29&gt;summary!E$16,"",E29*(1+summary!$C$9/12)^(summary!E$16-$B29))</f>
        <v>89.409467368431152</v>
      </c>
      <c r="J29" s="26">
        <f ca="1">IF($B29&gt;summary!F$16,"",F29*(1+summary!$C$9/12)^(summary!F$16-$B29))</f>
        <v>76.099675406845705</v>
      </c>
    </row>
    <row r="30" spans="2:10" x14ac:dyDescent="0.25">
      <c r="B30">
        <f t="shared" si="1"/>
        <v>24</v>
      </c>
      <c r="C30" s="25">
        <f ca="1">IF($B30&gt;summary!C$16,"",summary!C$23)</f>
        <v>380.51923827808372</v>
      </c>
      <c r="D30" s="12">
        <f ca="1">IF($B30&gt;summary!D$16,"",summary!D$23)</f>
        <v>283.90624099734634</v>
      </c>
      <c r="E30" s="12">
        <f ca="1">IF($B30&gt;summary!E$16,"",summary!E$23)</f>
        <v>87.080631856112433</v>
      </c>
      <c r="F30" s="26">
        <f ca="1">IF($B30&gt;summary!F$16,"",summary!F$23)</f>
        <v>73.58594740282139</v>
      </c>
      <c r="G30" s="25">
        <f ca="1">IF($B30&gt;summary!C$16,"",C30*(1+summary!$C$9/12)^(summary!C$16-$B30))</f>
        <v>382.12029868274499</v>
      </c>
      <c r="H30" s="12">
        <f ca="1">IF($B30&gt;summary!D$16,"",D30*(1+summary!$C$9/12)^(summary!D$16-$B30))</f>
        <v>289.23469979637866</v>
      </c>
      <c r="I30" s="12">
        <f ca="1">IF($B30&gt;summary!E$16,"",E30*(1+summary!$C$9/12)^(summary!E$16-$B30))</f>
        <v>89.355853856117491</v>
      </c>
      <c r="J30" s="26">
        <f ca="1">IF($B30&gt;summary!F$16,"",F30*(1+summary!$C$9/12)^(summary!F$16-$B30))</f>
        <v>76.05404298105708</v>
      </c>
    </row>
    <row r="31" spans="2:10" x14ac:dyDescent="0.25">
      <c r="B31">
        <f t="shared" si="1"/>
        <v>25</v>
      </c>
      <c r="C31" s="25">
        <f ca="1">IF($B31&gt;summary!C$16,"",summary!C$23)</f>
        <v>380.51923827808372</v>
      </c>
      <c r="D31" s="12">
        <f ca="1">IF($B31&gt;summary!D$16,"",summary!D$23)</f>
        <v>283.90624099734634</v>
      </c>
      <c r="E31" s="12">
        <f ca="1">IF($B31&gt;summary!E$16,"",summary!E$23)</f>
        <v>87.080631856112433</v>
      </c>
      <c r="F31" s="26">
        <f ca="1">IF($B31&gt;summary!F$16,"",summary!F$23)</f>
        <v>73.58594740282139</v>
      </c>
      <c r="G31" s="25">
        <f ca="1">IF($B31&gt;summary!C$16,"",C31*(1+summary!$C$9/12)^(summary!C$16-$B31))</f>
        <v>381.89116398435436</v>
      </c>
      <c r="H31" s="12">
        <f ca="1">IF($B31&gt;summary!D$16,"",D31*(1+summary!$C$9/12)^(summary!D$16-$B31))</f>
        <v>289.06126303855564</v>
      </c>
      <c r="I31" s="12">
        <f ca="1">IF($B31&gt;summary!E$16,"",E31*(1+summary!$C$9/12)^(summary!E$16-$B31))</f>
        <v>89.302272492621924</v>
      </c>
      <c r="J31" s="26">
        <f ca="1">IF($B31&gt;summary!F$16,"",F31*(1+summary!$C$9/12)^(summary!F$16-$B31))</f>
        <v>76.008437918306115</v>
      </c>
    </row>
    <row r="32" spans="2:10" x14ac:dyDescent="0.25">
      <c r="B32">
        <f t="shared" si="1"/>
        <v>26</v>
      </c>
      <c r="C32" s="25">
        <f ca="1">IF($B32&gt;summary!C$16,"",summary!C$23)</f>
        <v>380.51923827808372</v>
      </c>
      <c r="D32" s="12">
        <f ca="1">IF($B32&gt;summary!D$16,"",summary!D$23)</f>
        <v>283.90624099734634</v>
      </c>
      <c r="E32" s="12">
        <f ca="1">IF($B32&gt;summary!E$16,"",summary!E$23)</f>
        <v>87.080631856112433</v>
      </c>
      <c r="F32" s="26">
        <f ca="1">IF($B32&gt;summary!F$16,"",summary!F$23)</f>
        <v>73.58594740282139</v>
      </c>
      <c r="G32" s="25">
        <f ca="1">IF($B32&gt;summary!C$16,"",C32*(1+summary!$C$9/12)^(summary!C$16-$B32))</f>
        <v>381.66216668434379</v>
      </c>
      <c r="H32" s="12">
        <f ca="1">IF($B32&gt;summary!D$16,"",D32*(1+summary!$C$9/12)^(summary!D$16-$B32))</f>
        <v>288.88793028038742</v>
      </c>
      <c r="I32" s="12">
        <f ca="1">IF($B32&gt;summary!E$16,"",E32*(1+summary!$C$9/12)^(summary!E$16-$B32))</f>
        <v>89.248723258666729</v>
      </c>
      <c r="J32" s="26">
        <f ca="1">IF($B32&gt;summary!F$16,"",F32*(1+summary!$C$9/12)^(summary!F$16-$B32))</f>
        <v>75.962860202184814</v>
      </c>
    </row>
    <row r="33" spans="2:10" x14ac:dyDescent="0.25">
      <c r="B33">
        <f t="shared" si="1"/>
        <v>27</v>
      </c>
      <c r="C33" s="25">
        <f ca="1">IF($B33&gt;summary!C$16,"",summary!C$23)</f>
        <v>380.51923827808372</v>
      </c>
      <c r="D33" s="12">
        <f ca="1">IF($B33&gt;summary!D$16,"",summary!D$23)</f>
        <v>283.90624099734634</v>
      </c>
      <c r="E33" s="12">
        <f ca="1">IF($B33&gt;summary!E$16,"",summary!E$23)</f>
        <v>87.080631856112433</v>
      </c>
      <c r="F33" s="26">
        <f ca="1">IF($B33&gt;summary!F$16,"",summary!F$23)</f>
        <v>73.58594740282139</v>
      </c>
      <c r="G33" s="25">
        <f ca="1">IF($B33&gt;summary!C$16,"",C33*(1+summary!$C$9/12)^(summary!C$16-$B33))</f>
        <v>381.43330670032367</v>
      </c>
      <c r="H33" s="12">
        <f ca="1">IF($B33&gt;summary!D$16,"",D33*(1+summary!$C$9/12)^(summary!D$16-$B33))</f>
        <v>288.71470145951167</v>
      </c>
      <c r="I33" s="12">
        <f ca="1">IF($B33&gt;summary!E$16,"",E33*(1+summary!$C$9/12)^(summary!E$16-$B33))</f>
        <v>89.195206134985739</v>
      </c>
      <c r="J33" s="26">
        <f ca="1">IF($B33&gt;summary!F$16,"",F33*(1+summary!$C$9/12)^(summary!F$16-$B33))</f>
        <v>75.917309816295031</v>
      </c>
    </row>
    <row r="34" spans="2:10" x14ac:dyDescent="0.25">
      <c r="B34">
        <f t="shared" si="1"/>
        <v>28</v>
      </c>
      <c r="C34" s="25">
        <f ca="1">IF($B34&gt;summary!C$16,"",summary!C$23)</f>
        <v>380.51923827808372</v>
      </c>
      <c r="D34" s="12">
        <f ca="1">IF($B34&gt;summary!D$16,"",summary!D$23)</f>
        <v>283.90624099734634</v>
      </c>
      <c r="E34" s="12">
        <f ca="1">IF($B34&gt;summary!E$16,"",summary!E$23)</f>
        <v>87.080631856112433</v>
      </c>
      <c r="F34" s="26">
        <f ca="1">IF($B34&gt;summary!F$16,"",summary!F$23)</f>
        <v>73.58594740282139</v>
      </c>
      <c r="G34" s="25">
        <f ca="1">IF($B34&gt;summary!C$16,"",C34*(1+summary!$C$9/12)^(summary!C$16-$B34))</f>
        <v>381.2045839499537</v>
      </c>
      <c r="H34" s="12">
        <f ca="1">IF($B34&gt;summary!D$16,"",D34*(1+summary!$C$9/12)^(summary!D$16-$B34))</f>
        <v>288.54157651360356</v>
      </c>
      <c r="I34" s="12">
        <f ca="1">IF($B34&gt;summary!E$16,"",E34*(1+summary!$C$9/12)^(summary!E$16-$B34))</f>
        <v>89.141721102324354</v>
      </c>
      <c r="J34" s="26">
        <f ca="1">IF($B34&gt;summary!F$16,"",F34*(1+summary!$C$9/12)^(summary!F$16-$B34))</f>
        <v>75.871786744248482</v>
      </c>
    </row>
    <row r="35" spans="2:10" x14ac:dyDescent="0.25">
      <c r="B35">
        <f t="shared" si="1"/>
        <v>29</v>
      </c>
      <c r="C35" s="25">
        <f ca="1">IF($B35&gt;summary!C$16,"",summary!C$23)</f>
        <v>380.51923827808372</v>
      </c>
      <c r="D35" s="12">
        <f ca="1">IF($B35&gt;summary!D$16,"",summary!D$23)</f>
        <v>283.90624099734634</v>
      </c>
      <c r="E35" s="12">
        <f ca="1">IF($B35&gt;summary!E$16,"",summary!E$23)</f>
        <v>87.080631856112433</v>
      </c>
      <c r="F35" s="26">
        <f ca="1">IF($B35&gt;summary!F$16,"",summary!F$23)</f>
        <v>73.58594740282139</v>
      </c>
      <c r="G35" s="25">
        <f ca="1">IF($B35&gt;summary!C$16,"",C35*(1+summary!$C$9/12)^(summary!C$16-$B35))</f>
        <v>380.97599835094314</v>
      </c>
      <c r="H35" s="12">
        <f ca="1">IF($B35&gt;summary!D$16,"",D35*(1+summary!$C$9/12)^(summary!D$16-$B35))</f>
        <v>288.36855538037537</v>
      </c>
      <c r="I35" s="12">
        <f ca="1">IF($B35&gt;summary!E$16,"",E35*(1+summary!$C$9/12)^(summary!E$16-$B35))</f>
        <v>89.088268141439499</v>
      </c>
      <c r="J35" s="26">
        <f ca="1">IF($B35&gt;summary!F$16,"",F35*(1+summary!$C$9/12)^(summary!F$16-$B35))</f>
        <v>75.826290969666687</v>
      </c>
    </row>
    <row r="36" spans="2:10" x14ac:dyDescent="0.25">
      <c r="B36">
        <f t="shared" si="1"/>
        <v>30</v>
      </c>
      <c r="C36" s="25">
        <f ca="1">IF($B36&gt;summary!C$16,"",summary!C$23)</f>
        <v>380.51923827808372</v>
      </c>
      <c r="D36" s="12">
        <f ca="1">IF($B36&gt;summary!D$16,"",summary!D$23)</f>
        <v>283.90624099734634</v>
      </c>
      <c r="E36" s="12">
        <f ca="1">IF($B36&gt;summary!E$16,"",summary!E$23)</f>
        <v>87.080631856112433</v>
      </c>
      <c r="F36" s="26">
        <f ca="1">IF($B36&gt;summary!F$16,"",summary!F$23)</f>
        <v>73.58594740282139</v>
      </c>
      <c r="G36" s="25">
        <f ca="1">IF($B36&gt;summary!C$16,"",C36*(1+summary!$C$9/12)^(summary!C$16-$B36))</f>
        <v>380.74754982105054</v>
      </c>
      <c r="H36" s="12">
        <f ca="1">IF($B36&gt;summary!D$16,"",D36*(1+summary!$C$9/12)^(summary!D$16-$B36))</f>
        <v>288.19563799757685</v>
      </c>
      <c r="I36" s="12">
        <f ca="1">IF($B36&gt;summary!E$16,"",E36*(1+summary!$C$9/12)^(summary!E$16-$B36))</f>
        <v>89.034847233099626</v>
      </c>
      <c r="J36" s="26">
        <f ca="1">IF($B36&gt;summary!F$16,"",F36*(1+summary!$C$9/12)^(summary!F$16-$B36))</f>
        <v>75.780822476180987</v>
      </c>
    </row>
    <row r="37" spans="2:10" x14ac:dyDescent="0.25">
      <c r="B37">
        <f t="shared" si="1"/>
        <v>31</v>
      </c>
      <c r="C37" s="25">
        <f ca="1">IF($B37&gt;summary!C$16,"",summary!C$23)</f>
        <v>380.51923827808372</v>
      </c>
      <c r="D37" s="12">
        <f ca="1">IF($B37&gt;summary!D$16,"",summary!D$23)</f>
        <v>283.90624099734634</v>
      </c>
      <c r="E37" s="12">
        <f ca="1">IF($B37&gt;summary!E$16,"",summary!E$23)</f>
        <v>87.080631856112433</v>
      </c>
      <c r="F37" s="26">
        <f ca="1">IF($B37&gt;summary!F$16,"",summary!F$23)</f>
        <v>73.58594740282139</v>
      </c>
      <c r="G37" s="25">
        <f ca="1">IF($B37&gt;summary!C$16,"",C37*(1+summary!$C$9/12)^(summary!C$16-$B37))</f>
        <v>380.51923827808372</v>
      </c>
      <c r="H37" s="12">
        <f ca="1">IF($B37&gt;summary!D$16,"",D37*(1+summary!$C$9/12)^(summary!D$16-$B37))</f>
        <v>288.02282430299505</v>
      </c>
      <c r="I37" s="12">
        <f ca="1">IF($B37&gt;summary!E$16,"",E37*(1+summary!$C$9/12)^(summary!E$16-$B37))</f>
        <v>88.98145835808478</v>
      </c>
      <c r="J37" s="26">
        <f ca="1">IF($B37&gt;summary!F$16,"",F37*(1+summary!$C$9/12)^(summary!F$16-$B37))</f>
        <v>75.735381247432528</v>
      </c>
    </row>
    <row r="38" spans="2:10" x14ac:dyDescent="0.25">
      <c r="B38">
        <f t="shared" si="1"/>
        <v>32</v>
      </c>
      <c r="C38" s="25" t="str">
        <f ca="1">IF($B38&gt;summary!C$16,"",summary!C$23)</f>
        <v/>
      </c>
      <c r="D38" s="12">
        <f ca="1">IF($B38&gt;summary!D$16,"",summary!D$23)</f>
        <v>283.90624099734634</v>
      </c>
      <c r="E38" s="12">
        <f ca="1">IF($B38&gt;summary!E$16,"",summary!E$23)</f>
        <v>87.080631856112433</v>
      </c>
      <c r="F38" s="26">
        <f ca="1">IF($B38&gt;summary!F$16,"",summary!F$23)</f>
        <v>73.58594740282139</v>
      </c>
      <c r="G38" s="25" t="str">
        <f ca="1">IF($B38&gt;summary!C$16,"",C38*(1+summary!$C$9/12)^(summary!C$16-$B38))</f>
        <v/>
      </c>
      <c r="H38" s="12">
        <f ca="1">IF($B38&gt;summary!D$16,"",D38*(1+summary!$C$9/12)^(summary!D$16-$B38))</f>
        <v>287.8501142344544</v>
      </c>
      <c r="I38" s="12">
        <f ca="1">IF($B38&gt;summary!E$16,"",E38*(1+summary!$C$9/12)^(summary!E$16-$B38))</f>
        <v>88.928101497186475</v>
      </c>
      <c r="J38" s="26">
        <f ca="1">IF($B38&gt;summary!F$16,"",F38*(1+summary!$C$9/12)^(summary!F$16-$B38))</f>
        <v>75.689967267072291</v>
      </c>
    </row>
    <row r="39" spans="2:10" x14ac:dyDescent="0.25">
      <c r="B39">
        <f t="shared" si="1"/>
        <v>33</v>
      </c>
      <c r="C39" s="25" t="str">
        <f ca="1">IF($B39&gt;summary!C$16,"",summary!C$23)</f>
        <v/>
      </c>
      <c r="D39" s="12">
        <f ca="1">IF($B39&gt;summary!D$16,"",summary!D$23)</f>
        <v>283.90624099734634</v>
      </c>
      <c r="E39" s="12">
        <f ca="1">IF($B39&gt;summary!E$16,"",summary!E$23)</f>
        <v>87.080631856112433</v>
      </c>
      <c r="F39" s="26">
        <f ca="1">IF($B39&gt;summary!F$16,"",summary!F$23)</f>
        <v>73.58594740282139</v>
      </c>
      <c r="G39" s="25" t="str">
        <f ca="1">IF($B39&gt;summary!C$16,"",C39*(1+summary!$C$9/12)^(summary!C$16-$B39))</f>
        <v/>
      </c>
      <c r="H39" s="12">
        <f ca="1">IF($B39&gt;summary!D$16,"",D39*(1+summary!$C$9/12)^(summary!D$16-$B39))</f>
        <v>287.67750772981651</v>
      </c>
      <c r="I39" s="12">
        <f ca="1">IF($B39&gt;summary!E$16,"",E39*(1+summary!$C$9/12)^(summary!E$16-$B39))</f>
        <v>88.874776631207766</v>
      </c>
      <c r="J39" s="26">
        <f ca="1">IF($B39&gt;summary!F$16,"",F39*(1+summary!$C$9/12)^(summary!F$16-$B39))</f>
        <v>75.644580518761046</v>
      </c>
    </row>
    <row r="40" spans="2:10" x14ac:dyDescent="0.25">
      <c r="B40">
        <f t="shared" si="1"/>
        <v>34</v>
      </c>
      <c r="C40" s="25" t="str">
        <f ca="1">IF($B40&gt;summary!C$16,"",summary!C$23)</f>
        <v/>
      </c>
      <c r="D40" s="12">
        <f ca="1">IF($B40&gt;summary!D$16,"",summary!D$23)</f>
        <v>283.90624099734634</v>
      </c>
      <c r="E40" s="12">
        <f ca="1">IF($B40&gt;summary!E$16,"",summary!E$23)</f>
        <v>87.080631856112433</v>
      </c>
      <c r="F40" s="26">
        <f ca="1">IF($B40&gt;summary!F$16,"",summary!F$23)</f>
        <v>73.58594740282139</v>
      </c>
      <c r="G40" s="25" t="str">
        <f ca="1">IF($B40&gt;summary!C$16,"",C40*(1+summary!$C$9/12)^(summary!C$16-$B40))</f>
        <v/>
      </c>
      <c r="H40" s="12">
        <f ca="1">IF($B40&gt;summary!D$16,"",D40*(1+summary!$C$9/12)^(summary!D$16-$B40))</f>
        <v>287.50500472698036</v>
      </c>
      <c r="I40" s="12">
        <f ca="1">IF($B40&gt;summary!E$16,"",E40*(1+summary!$C$9/12)^(summary!E$16-$B40))</f>
        <v>88.821483740963203</v>
      </c>
      <c r="J40" s="26">
        <f ca="1">IF($B40&gt;summary!F$16,"",F40*(1+summary!$C$9/12)^(summary!F$16-$B40))</f>
        <v>75.599220986169342</v>
      </c>
    </row>
    <row r="41" spans="2:10" x14ac:dyDescent="0.25">
      <c r="B41">
        <f t="shared" si="1"/>
        <v>35</v>
      </c>
      <c r="C41" s="25" t="str">
        <f ca="1">IF($B41&gt;summary!C$16,"",summary!C$23)</f>
        <v/>
      </c>
      <c r="D41" s="12">
        <f ca="1">IF($B41&gt;summary!D$16,"",summary!D$23)</f>
        <v>283.90624099734634</v>
      </c>
      <c r="E41" s="12">
        <f ca="1">IF($B41&gt;summary!E$16,"",summary!E$23)</f>
        <v>87.080631856112433</v>
      </c>
      <c r="F41" s="26">
        <f ca="1">IF($B41&gt;summary!F$16,"",summary!F$23)</f>
        <v>73.58594740282139</v>
      </c>
      <c r="G41" s="25" t="str">
        <f ca="1">IF($B41&gt;summary!C$16,"",C41*(1+summary!$C$9/12)^(summary!C$16-$B41))</f>
        <v/>
      </c>
      <c r="H41" s="12">
        <f ca="1">IF($B41&gt;summary!D$16,"",D41*(1+summary!$C$9/12)^(summary!D$16-$B41))</f>
        <v>287.33260516388202</v>
      </c>
      <c r="I41" s="12">
        <f ca="1">IF($B41&gt;summary!E$16,"",E41*(1+summary!$C$9/12)^(summary!E$16-$B41))</f>
        <v>88.768222807278832</v>
      </c>
      <c r="J41" s="26">
        <f ca="1">IF($B41&gt;summary!F$16,"",F41*(1+summary!$C$9/12)^(summary!F$16-$B41))</f>
        <v>75.553888652977562</v>
      </c>
    </row>
    <row r="42" spans="2:10" x14ac:dyDescent="0.25">
      <c r="B42">
        <f t="shared" si="1"/>
        <v>36</v>
      </c>
      <c r="C42" s="25" t="str">
        <f ca="1">IF($B42&gt;summary!C$16,"",summary!C$23)</f>
        <v/>
      </c>
      <c r="D42" s="12">
        <f ca="1">IF($B42&gt;summary!D$16,"",summary!D$23)</f>
        <v>283.90624099734634</v>
      </c>
      <c r="E42" s="12">
        <f ca="1">IF($B42&gt;summary!E$16,"",summary!E$23)</f>
        <v>87.080631856112433</v>
      </c>
      <c r="F42" s="26">
        <f ca="1">IF($B42&gt;summary!F$16,"",summary!F$23)</f>
        <v>73.58594740282139</v>
      </c>
      <c r="G42" s="25" t="str">
        <f ca="1">IF($B42&gt;summary!C$16,"",C42*(1+summary!$C$9/12)^(summary!C$16-$B42))</f>
        <v/>
      </c>
      <c r="H42" s="12">
        <f ca="1">IF($B42&gt;summary!D$16,"",D42*(1+summary!$C$9/12)^(summary!D$16-$B42))</f>
        <v>287.16030897849492</v>
      </c>
      <c r="I42" s="12">
        <f ca="1">IF($B42&gt;summary!E$16,"",E42*(1+summary!$C$9/12)^(summary!E$16-$B42))</f>
        <v>88.714993810992226</v>
      </c>
      <c r="J42" s="26">
        <f ca="1">IF($B42&gt;summary!F$16,"",F42*(1+summary!$C$9/12)^(summary!F$16-$B42))</f>
        <v>75.508583502875851</v>
      </c>
    </row>
    <row r="43" spans="2:10" x14ac:dyDescent="0.25">
      <c r="B43">
        <f t="shared" si="1"/>
        <v>37</v>
      </c>
      <c r="C43" s="25" t="str">
        <f ca="1">IF($B43&gt;summary!C$16,"",summary!C$23)</f>
        <v/>
      </c>
      <c r="D43" s="12">
        <f ca="1">IF($B43&gt;summary!D$16,"",summary!D$23)</f>
        <v>283.90624099734634</v>
      </c>
      <c r="E43" s="12">
        <f ca="1">IF($B43&gt;summary!E$16,"",summary!E$23)</f>
        <v>87.080631856112433</v>
      </c>
      <c r="F43" s="26">
        <f ca="1">IF($B43&gt;summary!F$16,"",summary!F$23)</f>
        <v>73.58594740282139</v>
      </c>
      <c r="G43" s="25" t="str">
        <f ca="1">IF($B43&gt;summary!C$16,"",C43*(1+summary!$C$9/12)^(summary!C$16-$B43))</f>
        <v/>
      </c>
      <c r="H43" s="12">
        <f ca="1">IF($B43&gt;summary!D$16,"",D43*(1+summary!$C$9/12)^(summary!D$16-$B43))</f>
        <v>286.98811610882967</v>
      </c>
      <c r="I43" s="12">
        <f ca="1">IF($B43&gt;summary!E$16,"",E43*(1+summary!$C$9/12)^(summary!E$16-$B43))</f>
        <v>88.661796732952482</v>
      </c>
      <c r="J43" s="26">
        <f ca="1">IF($B43&gt;summary!F$16,"",F43*(1+summary!$C$9/12)^(summary!F$16-$B43))</f>
        <v>75.463305519564116</v>
      </c>
    </row>
    <row r="44" spans="2:10" x14ac:dyDescent="0.25">
      <c r="B44">
        <f t="shared" si="1"/>
        <v>38</v>
      </c>
      <c r="C44" s="25" t="str">
        <f ca="1">IF($B44&gt;summary!C$16,"",summary!C$23)</f>
        <v/>
      </c>
      <c r="D44" s="12">
        <f ca="1">IF($B44&gt;summary!D$16,"",summary!D$23)</f>
        <v>283.90624099734634</v>
      </c>
      <c r="E44" s="12">
        <f ca="1">IF($B44&gt;summary!E$16,"",summary!E$23)</f>
        <v>87.080631856112433</v>
      </c>
      <c r="F44" s="26">
        <f ca="1">IF($B44&gt;summary!F$16,"",summary!F$23)</f>
        <v>73.58594740282139</v>
      </c>
      <c r="G44" s="25" t="str">
        <f ca="1">IF($B44&gt;summary!C$16,"",C44*(1+summary!$C$9/12)^(summary!C$16-$B44))</f>
        <v/>
      </c>
      <c r="H44" s="12">
        <f ca="1">IF($B44&gt;summary!D$16,"",D44*(1+summary!$C$9/12)^(summary!D$16-$B44))</f>
        <v>286.81602649293393</v>
      </c>
      <c r="I44" s="12">
        <f ca="1">IF($B44&gt;summary!E$16,"",E44*(1+summary!$C$9/12)^(summary!E$16-$B44))</f>
        <v>88.608631554020079</v>
      </c>
      <c r="J44" s="26">
        <f ca="1">IF($B44&gt;summary!F$16,"",F44*(1+summary!$C$9/12)^(summary!F$16-$B44))</f>
        <v>75.418054686752072</v>
      </c>
    </row>
    <row r="45" spans="2:10" x14ac:dyDescent="0.25">
      <c r="B45">
        <f t="shared" si="1"/>
        <v>39</v>
      </c>
      <c r="C45" s="25" t="str">
        <f ca="1">IF($B45&gt;summary!C$16,"",summary!C$23)</f>
        <v/>
      </c>
      <c r="D45" s="12">
        <f ca="1">IF($B45&gt;summary!D$16,"",summary!D$23)</f>
        <v>283.90624099734634</v>
      </c>
      <c r="E45" s="12">
        <f ca="1">IF($B45&gt;summary!E$16,"",summary!E$23)</f>
        <v>87.080631856112433</v>
      </c>
      <c r="F45" s="26">
        <f ca="1">IF($B45&gt;summary!F$16,"",summary!F$23)</f>
        <v>73.58594740282139</v>
      </c>
      <c r="G45" s="25" t="str">
        <f ca="1">IF($B45&gt;summary!C$16,"",C45*(1+summary!$C$9/12)^(summary!C$16-$B45))</f>
        <v/>
      </c>
      <c r="H45" s="12">
        <f ca="1">IF($B45&gt;summary!D$16,"",D45*(1+summary!$C$9/12)^(summary!D$16-$B45))</f>
        <v>286.64404006889265</v>
      </c>
      <c r="I45" s="12">
        <f ca="1">IF($B45&gt;summary!E$16,"",E45*(1+summary!$C$9/12)^(summary!E$16-$B45))</f>
        <v>88.555498255067036</v>
      </c>
      <c r="J45" s="26">
        <f ca="1">IF($B45&gt;summary!F$16,"",F45*(1+summary!$C$9/12)^(summary!F$16-$B45))</f>
        <v>75.37283098815918</v>
      </c>
    </row>
    <row r="46" spans="2:10" x14ac:dyDescent="0.25">
      <c r="B46">
        <f t="shared" si="1"/>
        <v>40</v>
      </c>
      <c r="C46" s="25" t="str">
        <f ca="1">IF($B46&gt;summary!C$16,"",summary!C$23)</f>
        <v/>
      </c>
      <c r="D46" s="12">
        <f ca="1">IF($B46&gt;summary!D$16,"",summary!D$23)</f>
        <v>283.90624099734634</v>
      </c>
      <c r="E46" s="12">
        <f ca="1">IF($B46&gt;summary!E$16,"",summary!E$23)</f>
        <v>87.080631856112433</v>
      </c>
      <c r="F46" s="26">
        <f ca="1">IF($B46&gt;summary!F$16,"",summary!F$23)</f>
        <v>73.58594740282139</v>
      </c>
      <c r="G46" s="25" t="str">
        <f ca="1">IF($B46&gt;summary!C$16,"",C46*(1+summary!$C$9/12)^(summary!C$16-$B46))</f>
        <v/>
      </c>
      <c r="H46" s="12">
        <f ca="1">IF($B46&gt;summary!D$16,"",D46*(1+summary!$C$9/12)^(summary!D$16-$B46))</f>
        <v>286.47215677482774</v>
      </c>
      <c r="I46" s="12">
        <f ca="1">IF($B46&gt;summary!E$16,"",E46*(1+summary!$C$9/12)^(summary!E$16-$B46))</f>
        <v>88.502396816976855</v>
      </c>
      <c r="J46" s="26">
        <f ca="1">IF($B46&gt;summary!F$16,"",F46*(1+summary!$C$9/12)^(summary!F$16-$B46))</f>
        <v>75.32763440751468</v>
      </c>
    </row>
    <row r="47" spans="2:10" x14ac:dyDescent="0.25">
      <c r="B47">
        <f t="shared" si="1"/>
        <v>41</v>
      </c>
      <c r="C47" s="25" t="str">
        <f ca="1">IF($B47&gt;summary!C$16,"",summary!C$23)</f>
        <v/>
      </c>
      <c r="D47" s="12">
        <f ca="1">IF($B47&gt;summary!D$16,"",summary!D$23)</f>
        <v>283.90624099734634</v>
      </c>
      <c r="E47" s="12">
        <f ca="1">IF($B47&gt;summary!E$16,"",summary!E$23)</f>
        <v>87.080631856112433</v>
      </c>
      <c r="F47" s="26">
        <f ca="1">IF($B47&gt;summary!F$16,"",summary!F$23)</f>
        <v>73.58594740282139</v>
      </c>
      <c r="G47" s="25" t="str">
        <f ca="1">IF($B47&gt;summary!C$16,"",C47*(1+summary!$C$9/12)^(summary!C$16-$B47))</f>
        <v/>
      </c>
      <c r="H47" s="12">
        <f ca="1">IF($B47&gt;summary!D$16,"",D47*(1+summary!$C$9/12)^(summary!D$16-$B47))</f>
        <v>286.30037654889844</v>
      </c>
      <c r="I47" s="12">
        <f ca="1">IF($B47&gt;summary!E$16,"",E47*(1+summary!$C$9/12)^(summary!E$16-$B47))</f>
        <v>88.449327220644477</v>
      </c>
      <c r="J47" s="26">
        <f ca="1">IF($B47&gt;summary!F$16,"",F47*(1+summary!$C$9/12)^(summary!F$16-$B47))</f>
        <v>75.282464928557545</v>
      </c>
    </row>
    <row r="48" spans="2:10" x14ac:dyDescent="0.25">
      <c r="B48">
        <f t="shared" si="1"/>
        <v>42</v>
      </c>
      <c r="C48" s="25" t="str">
        <f ca="1">IF($B48&gt;summary!C$16,"",summary!C$23)</f>
        <v/>
      </c>
      <c r="D48" s="12">
        <f ca="1">IF($B48&gt;summary!D$16,"",summary!D$23)</f>
        <v>283.90624099734634</v>
      </c>
      <c r="E48" s="12">
        <f ca="1">IF($B48&gt;summary!E$16,"",summary!E$23)</f>
        <v>87.080631856112433</v>
      </c>
      <c r="F48" s="26">
        <f ca="1">IF($B48&gt;summary!F$16,"",summary!F$23)</f>
        <v>73.58594740282139</v>
      </c>
      <c r="G48" s="25" t="str">
        <f ca="1">IF($B48&gt;summary!C$16,"",C48*(1+summary!$C$9/12)^(summary!C$16-$B48))</f>
        <v/>
      </c>
      <c r="H48" s="12">
        <f ca="1">IF($B48&gt;summary!D$16,"",D48*(1+summary!$C$9/12)^(summary!D$16-$B48))</f>
        <v>286.1286993293009</v>
      </c>
      <c r="I48" s="12">
        <f ca="1">IF($B48&gt;summary!E$16,"",E48*(1+summary!$C$9/12)^(summary!E$16-$B48))</f>
        <v>88.396289446976297</v>
      </c>
      <c r="J48" s="26">
        <f ca="1">IF($B48&gt;summary!F$16,"",F48*(1+summary!$C$9/12)^(summary!F$16-$B48))</f>
        <v>75.237322535036512</v>
      </c>
    </row>
    <row r="49" spans="2:10" x14ac:dyDescent="0.25">
      <c r="B49">
        <f t="shared" si="1"/>
        <v>43</v>
      </c>
      <c r="C49" s="25" t="str">
        <f ca="1">IF($B49&gt;summary!C$16,"",summary!C$23)</f>
        <v/>
      </c>
      <c r="D49" s="12">
        <f ca="1">IF($B49&gt;summary!D$16,"",summary!D$23)</f>
        <v>283.90624099734634</v>
      </c>
      <c r="E49" s="12">
        <f ca="1">IF($B49&gt;summary!E$16,"",summary!E$23)</f>
        <v>87.080631856112433</v>
      </c>
      <c r="F49" s="26">
        <f ca="1">IF($B49&gt;summary!F$16,"",summary!F$23)</f>
        <v>73.58594740282139</v>
      </c>
      <c r="G49" s="25" t="str">
        <f ca="1">IF($B49&gt;summary!C$16,"",C49*(1+summary!$C$9/12)^(summary!C$16-$B49))</f>
        <v/>
      </c>
      <c r="H49" s="12">
        <f ca="1">IF($B49&gt;summary!D$16,"",D49*(1+summary!$C$9/12)^(summary!D$16-$B49))</f>
        <v>285.95712505426832</v>
      </c>
      <c r="I49" s="12">
        <f ca="1">IF($B49&gt;summary!E$16,"",E49*(1+summary!$C$9/12)^(summary!E$16-$B49))</f>
        <v>88.343283476890164</v>
      </c>
      <c r="J49" s="26">
        <f ca="1">IF($B49&gt;summary!F$16,"",F49*(1+summary!$C$9/12)^(summary!F$16-$B49))</f>
        <v>75.192207210710095</v>
      </c>
    </row>
    <row r="50" spans="2:10" x14ac:dyDescent="0.25">
      <c r="B50">
        <f t="shared" si="1"/>
        <v>44</v>
      </c>
      <c r="C50" s="25" t="str">
        <f ca="1">IF($B50&gt;summary!C$16,"",summary!C$23)</f>
        <v/>
      </c>
      <c r="D50" s="12">
        <f ca="1">IF($B50&gt;summary!D$16,"",summary!D$23)</f>
        <v>283.90624099734634</v>
      </c>
      <c r="E50" s="12">
        <f ca="1">IF($B50&gt;summary!E$16,"",summary!E$23)</f>
        <v>87.080631856112433</v>
      </c>
      <c r="F50" s="26">
        <f ca="1">IF($B50&gt;summary!F$16,"",summary!F$23)</f>
        <v>73.58594740282139</v>
      </c>
      <c r="G50" s="25" t="str">
        <f ca="1">IF($B50&gt;summary!C$16,"",C50*(1+summary!$C$9/12)^(summary!C$16-$B50))</f>
        <v/>
      </c>
      <c r="H50" s="12">
        <f ca="1">IF($B50&gt;summary!D$16,"",D50*(1+summary!$C$9/12)^(summary!D$16-$B50))</f>
        <v>285.78565366207107</v>
      </c>
      <c r="I50" s="12">
        <f ca="1">IF($B50&gt;summary!E$16,"",E50*(1+summary!$C$9/12)^(summary!E$16-$B50))</f>
        <v>88.290309291315381</v>
      </c>
      <c r="J50" s="26">
        <f ca="1">IF($B50&gt;summary!F$16,"",F50*(1+summary!$C$9/12)^(summary!F$16-$B50))</f>
        <v>75.147118939346498</v>
      </c>
    </row>
    <row r="51" spans="2:10" x14ac:dyDescent="0.25">
      <c r="B51">
        <f t="shared" si="1"/>
        <v>45</v>
      </c>
      <c r="C51" s="25" t="str">
        <f ca="1">IF($B51&gt;summary!C$16,"",summary!C$23)</f>
        <v/>
      </c>
      <c r="D51" s="12">
        <f ca="1">IF($B51&gt;summary!D$16,"",summary!D$23)</f>
        <v>283.90624099734634</v>
      </c>
      <c r="E51" s="12">
        <f ca="1">IF($B51&gt;summary!E$16,"",summary!E$23)</f>
        <v>87.080631856112433</v>
      </c>
      <c r="F51" s="26">
        <f ca="1">IF($B51&gt;summary!F$16,"",summary!F$23)</f>
        <v>73.58594740282139</v>
      </c>
      <c r="G51" s="25" t="str">
        <f ca="1">IF($B51&gt;summary!C$16,"",C51*(1+summary!$C$9/12)^(summary!C$16-$B51))</f>
        <v/>
      </c>
      <c r="H51" s="12">
        <f ca="1">IF($B51&gt;summary!D$16,"",D51*(1+summary!$C$9/12)^(summary!D$16-$B51))</f>
        <v>285.61428509101654</v>
      </c>
      <c r="I51" s="12">
        <f ca="1">IF($B51&gt;summary!E$16,"",E51*(1+summary!$C$9/12)^(summary!E$16-$B51))</f>
        <v>88.237366871192663</v>
      </c>
      <c r="J51" s="26">
        <f ca="1">IF($B51&gt;summary!F$16,"",F51*(1+summary!$C$9/12)^(summary!F$16-$B51))</f>
        <v>75.102057704723677</v>
      </c>
    </row>
    <row r="52" spans="2:10" x14ac:dyDescent="0.25">
      <c r="B52">
        <f t="shared" si="1"/>
        <v>46</v>
      </c>
      <c r="C52" s="25" t="str">
        <f ca="1">IF($B52&gt;summary!C$16,"",summary!C$23)</f>
        <v/>
      </c>
      <c r="D52" s="12">
        <f ca="1">IF($B52&gt;summary!D$16,"",summary!D$23)</f>
        <v>283.90624099734634</v>
      </c>
      <c r="E52" s="12">
        <f ca="1">IF($B52&gt;summary!E$16,"",summary!E$23)</f>
        <v>87.080631856112433</v>
      </c>
      <c r="F52" s="26">
        <f ca="1">IF($B52&gt;summary!F$16,"",summary!F$23)</f>
        <v>73.58594740282139</v>
      </c>
      <c r="G52" s="25" t="str">
        <f ca="1">IF($B52&gt;summary!C$16,"",C52*(1+summary!$C$9/12)^(summary!C$16-$B52))</f>
        <v/>
      </c>
      <c r="H52" s="12">
        <f ca="1">IF($B52&gt;summary!D$16,"",D52*(1+summary!$C$9/12)^(summary!D$16-$B52))</f>
        <v>285.44301927944883</v>
      </c>
      <c r="I52" s="12">
        <f ca="1">IF($B52&gt;summary!E$16,"",E52*(1+summary!$C$9/12)^(summary!E$16-$B52))</f>
        <v>88.184456197474205</v>
      </c>
      <c r="J52" s="26">
        <f ca="1">IF($B52&gt;summary!F$16,"",F52*(1+summary!$C$9/12)^(summary!F$16-$B52))</f>
        <v>75.057023490629305</v>
      </c>
    </row>
    <row r="53" spans="2:10" x14ac:dyDescent="0.25">
      <c r="B53">
        <f t="shared" si="1"/>
        <v>47</v>
      </c>
      <c r="C53" s="25" t="str">
        <f ca="1">IF($B53&gt;summary!C$16,"",summary!C$23)</f>
        <v/>
      </c>
      <c r="D53" s="12">
        <f ca="1">IF($B53&gt;summary!D$16,"",summary!D$23)</f>
        <v>283.90624099734634</v>
      </c>
      <c r="E53" s="12">
        <f ca="1">IF($B53&gt;summary!E$16,"",summary!E$23)</f>
        <v>87.080631856112433</v>
      </c>
      <c r="F53" s="26">
        <f ca="1">IF($B53&gt;summary!F$16,"",summary!F$23)</f>
        <v>73.58594740282139</v>
      </c>
      <c r="G53" s="25" t="str">
        <f ca="1">IF($B53&gt;summary!C$16,"",C53*(1+summary!$C$9/12)^(summary!C$16-$B53))</f>
        <v/>
      </c>
      <c r="H53" s="12">
        <f ca="1">IF($B53&gt;summary!D$16,"",D53*(1+summary!$C$9/12)^(summary!D$16-$B53))</f>
        <v>285.2718561657494</v>
      </c>
      <c r="I53" s="12">
        <f ca="1">IF($B53&gt;summary!E$16,"",E53*(1+summary!$C$9/12)^(summary!E$16-$B53))</f>
        <v>88.131577251123517</v>
      </c>
      <c r="J53" s="26">
        <f ca="1">IF($B53&gt;summary!F$16,"",F53*(1+summary!$C$9/12)^(summary!F$16-$B53))</f>
        <v>75.012016280860777</v>
      </c>
    </row>
    <row r="54" spans="2:10" x14ac:dyDescent="0.25">
      <c r="B54">
        <f t="shared" si="1"/>
        <v>48</v>
      </c>
      <c r="C54" s="25" t="str">
        <f ca="1">IF($B54&gt;summary!C$16,"",summary!C$23)</f>
        <v/>
      </c>
      <c r="D54" s="12">
        <f ca="1">IF($B54&gt;summary!D$16,"",summary!D$23)</f>
        <v>283.90624099734634</v>
      </c>
      <c r="E54" s="12">
        <f ca="1">IF($B54&gt;summary!E$16,"",summary!E$23)</f>
        <v>87.080631856112433</v>
      </c>
      <c r="F54" s="26">
        <f ca="1">IF($B54&gt;summary!F$16,"",summary!F$23)</f>
        <v>73.58594740282139</v>
      </c>
      <c r="G54" s="25" t="str">
        <f ca="1">IF($B54&gt;summary!C$16,"",C54*(1+summary!$C$9/12)^(summary!C$16-$B54))</f>
        <v/>
      </c>
      <c r="H54" s="12">
        <f ca="1">IF($B54&gt;summary!D$16,"",D54*(1+summary!$C$9/12)^(summary!D$16-$B54))</f>
        <v>285.10079568833646</v>
      </c>
      <c r="I54" s="12">
        <f ca="1">IF($B54&gt;summary!E$16,"",E54*(1+summary!$C$9/12)^(summary!E$16-$B54))</f>
        <v>88.07873001311566</v>
      </c>
      <c r="J54" s="26">
        <f ca="1">IF($B54&gt;summary!F$16,"",F54*(1+summary!$C$9/12)^(summary!F$16-$B54))</f>
        <v>74.967036059225251</v>
      </c>
    </row>
    <row r="55" spans="2:10" x14ac:dyDescent="0.25">
      <c r="B55">
        <f t="shared" si="1"/>
        <v>49</v>
      </c>
      <c r="C55" s="25" t="str">
        <f ca="1">IF($B55&gt;summary!C$16,"",summary!C$23)</f>
        <v/>
      </c>
      <c r="D55" s="12">
        <f ca="1">IF($B55&gt;summary!D$16,"",summary!D$23)</f>
        <v>283.90624099734634</v>
      </c>
      <c r="E55" s="12">
        <f ca="1">IF($B55&gt;summary!E$16,"",summary!E$23)</f>
        <v>87.080631856112433</v>
      </c>
      <c r="F55" s="26">
        <f ca="1">IF($B55&gt;summary!F$16,"",summary!F$23)</f>
        <v>73.58594740282139</v>
      </c>
      <c r="G55" s="25" t="str">
        <f ca="1">IF($B55&gt;summary!C$16,"",C55*(1+summary!$C$9/12)^(summary!C$16-$B55))</f>
        <v/>
      </c>
      <c r="H55" s="12">
        <f ca="1">IF($B55&gt;summary!D$16,"",D55*(1+summary!$C$9/12)^(summary!D$16-$B55))</f>
        <v>284.92983778566503</v>
      </c>
      <c r="I55" s="12">
        <f ca="1">IF($B55&gt;summary!E$16,"",E55*(1+summary!$C$9/12)^(summary!E$16-$B55))</f>
        <v>88.025914464436994</v>
      </c>
      <c r="J55" s="26">
        <f ca="1">IF($B55&gt;summary!F$16,"",F55*(1+summary!$C$9/12)^(summary!F$16-$B55))</f>
        <v>74.922082809539546</v>
      </c>
    </row>
    <row r="56" spans="2:10" x14ac:dyDescent="0.25">
      <c r="B56">
        <f t="shared" si="1"/>
        <v>50</v>
      </c>
      <c r="C56" s="25" t="str">
        <f ca="1">IF($B56&gt;summary!C$16,"",summary!C$23)</f>
        <v/>
      </c>
      <c r="D56" s="12">
        <f ca="1">IF($B56&gt;summary!D$16,"",summary!D$23)</f>
        <v>283.90624099734634</v>
      </c>
      <c r="E56" s="12">
        <f ca="1">IF($B56&gt;summary!E$16,"",summary!E$23)</f>
        <v>87.080631856112433</v>
      </c>
      <c r="F56" s="26">
        <f ca="1">IF($B56&gt;summary!F$16,"",summary!F$23)</f>
        <v>73.58594740282139</v>
      </c>
      <c r="G56" s="25" t="str">
        <f ca="1">IF($B56&gt;summary!C$16,"",C56*(1+summary!$C$9/12)^(summary!C$16-$B56))</f>
        <v/>
      </c>
      <c r="H56" s="12">
        <f ca="1">IF($B56&gt;summary!D$16,"",D56*(1+summary!$C$9/12)^(summary!D$16-$B56))</f>
        <v>284.75898239622734</v>
      </c>
      <c r="I56" s="12">
        <f ca="1">IF($B56&gt;summary!E$16,"",E56*(1+summary!$C$9/12)^(summary!E$16-$B56))</f>
        <v>87.973130586085361</v>
      </c>
      <c r="J56" s="26">
        <f ca="1">IF($B56&gt;summary!F$16,"",F56*(1+summary!$C$9/12)^(summary!F$16-$B56))</f>
        <v>74.877156515630162</v>
      </c>
    </row>
    <row r="57" spans="2:10" x14ac:dyDescent="0.25">
      <c r="B57">
        <f t="shared" si="1"/>
        <v>51</v>
      </c>
      <c r="C57" s="25" t="str">
        <f ca="1">IF($B57&gt;summary!C$16,"",summary!C$23)</f>
        <v/>
      </c>
      <c r="D57" s="12">
        <f ca="1">IF($B57&gt;summary!D$16,"",summary!D$23)</f>
        <v>283.90624099734634</v>
      </c>
      <c r="E57" s="12">
        <f ca="1">IF($B57&gt;summary!E$16,"",summary!E$23)</f>
        <v>87.080631856112433</v>
      </c>
      <c r="F57" s="26">
        <f ca="1">IF($B57&gt;summary!F$16,"",summary!F$23)</f>
        <v>73.58594740282139</v>
      </c>
      <c r="G57" s="25" t="str">
        <f ca="1">IF($B57&gt;summary!C$16,"",C57*(1+summary!$C$9/12)^(summary!C$16-$B57))</f>
        <v/>
      </c>
      <c r="H57" s="12">
        <f ca="1">IF($B57&gt;summary!D$16,"",D57*(1+summary!$C$9/12)^(summary!D$16-$B57))</f>
        <v>284.58822945855223</v>
      </c>
      <c r="I57" s="12">
        <f ca="1">IF($B57&gt;summary!E$16,"",E57*(1+summary!$C$9/12)^(summary!E$16-$B57))</f>
        <v>87.920378359069929</v>
      </c>
      <c r="J57" s="26">
        <f ca="1">IF($B57&gt;summary!F$16,"",F57*(1+summary!$C$9/12)^(summary!F$16-$B57))</f>
        <v>74.832257161333359</v>
      </c>
    </row>
    <row r="58" spans="2:10" x14ac:dyDescent="0.25">
      <c r="B58">
        <f t="shared" si="1"/>
        <v>52</v>
      </c>
      <c r="C58" s="25" t="str">
        <f ca="1">IF($B58&gt;summary!C$16,"",summary!C$23)</f>
        <v/>
      </c>
      <c r="D58" s="12">
        <f ca="1">IF($B58&gt;summary!D$16,"",summary!D$23)</f>
        <v>283.90624099734634</v>
      </c>
      <c r="E58" s="12">
        <f ca="1">IF($B58&gt;summary!E$16,"",summary!E$23)</f>
        <v>87.080631856112433</v>
      </c>
      <c r="F58" s="26">
        <f ca="1">IF($B58&gt;summary!F$16,"",summary!F$23)</f>
        <v>73.58594740282139</v>
      </c>
      <c r="G58" s="25" t="str">
        <f ca="1">IF($B58&gt;summary!C$16,"",C58*(1+summary!$C$9/12)^(summary!C$16-$B58))</f>
        <v/>
      </c>
      <c r="H58" s="12">
        <f ca="1">IF($B58&gt;summary!D$16,"",D58*(1+summary!$C$9/12)^(summary!D$16-$B58))</f>
        <v>284.41757891120551</v>
      </c>
      <c r="I58" s="12">
        <f ca="1">IF($B58&gt;summary!E$16,"",E58*(1+summary!$C$9/12)^(summary!E$16-$B58))</f>
        <v>87.867657764411277</v>
      </c>
      <c r="J58" s="26">
        <f ca="1">IF($B58&gt;summary!F$16,"",F58*(1+summary!$C$9/12)^(summary!F$16-$B58))</f>
        <v>74.787384730495077</v>
      </c>
    </row>
    <row r="59" spans="2:10" x14ac:dyDescent="0.25">
      <c r="B59">
        <f t="shared" si="1"/>
        <v>53</v>
      </c>
      <c r="C59" s="25" t="str">
        <f ca="1">IF($B59&gt;summary!C$16,"",summary!C$23)</f>
        <v/>
      </c>
      <c r="D59" s="12">
        <f ca="1">IF($B59&gt;summary!D$16,"",summary!D$23)</f>
        <v>283.90624099734634</v>
      </c>
      <c r="E59" s="12">
        <f ca="1">IF($B59&gt;summary!E$16,"",summary!E$23)</f>
        <v>87.080631856112433</v>
      </c>
      <c r="F59" s="26">
        <f ca="1">IF($B59&gt;summary!F$16,"",summary!F$23)</f>
        <v>73.58594740282139</v>
      </c>
      <c r="G59" s="25" t="str">
        <f ca="1">IF($B59&gt;summary!C$16,"",C59*(1+summary!$C$9/12)^(summary!C$16-$B59))</f>
        <v/>
      </c>
      <c r="H59" s="12">
        <f ca="1">IF($B59&gt;summary!D$16,"",D59*(1+summary!$C$9/12)^(summary!D$16-$B59))</f>
        <v>284.24703069278991</v>
      </c>
      <c r="I59" s="12">
        <f ca="1">IF($B59&gt;summary!E$16,"",E59*(1+summary!$C$9/12)^(summary!E$16-$B59))</f>
        <v>87.81496878314141</v>
      </c>
      <c r="J59" s="26">
        <f ca="1">IF($B59&gt;summary!F$16,"",F59*(1+summary!$C$9/12)^(summary!F$16-$B59))</f>
        <v>74.742539206970903</v>
      </c>
    </row>
    <row r="60" spans="2:10" x14ac:dyDescent="0.25">
      <c r="B60">
        <f t="shared" si="1"/>
        <v>54</v>
      </c>
      <c r="C60" s="25" t="str">
        <f ca="1">IF($B60&gt;summary!C$16,"",summary!C$23)</f>
        <v/>
      </c>
      <c r="D60" s="12">
        <f ca="1">IF($B60&gt;summary!D$16,"",summary!D$23)</f>
        <v>283.90624099734634</v>
      </c>
      <c r="E60" s="12">
        <f ca="1">IF($B60&gt;summary!E$16,"",summary!E$23)</f>
        <v>87.080631856112433</v>
      </c>
      <c r="F60" s="26">
        <f ca="1">IF($B60&gt;summary!F$16,"",summary!F$23)</f>
        <v>73.58594740282139</v>
      </c>
      <c r="G60" s="25" t="str">
        <f ca="1">IF($B60&gt;summary!C$16,"",C60*(1+summary!$C$9/12)^(summary!C$16-$B60))</f>
        <v/>
      </c>
      <c r="H60" s="12">
        <f ca="1">IF($B60&gt;summary!D$16,"",D60*(1+summary!$C$9/12)^(summary!D$16-$B60))</f>
        <v>284.07658474194471</v>
      </c>
      <c r="I60" s="12">
        <f ca="1">IF($B60&gt;summary!E$16,"",E60*(1+summary!$C$9/12)^(summary!E$16-$B60))</f>
        <v>87.76231139630363</v>
      </c>
      <c r="J60" s="26">
        <f ca="1">IF($B60&gt;summary!F$16,"",F60*(1+summary!$C$9/12)^(summary!F$16-$B60))</f>
        <v>74.697720574626132</v>
      </c>
    </row>
    <row r="61" spans="2:10" x14ac:dyDescent="0.25">
      <c r="B61">
        <f t="shared" si="1"/>
        <v>55</v>
      </c>
      <c r="C61" s="25" t="str">
        <f ca="1">IF($B61&gt;summary!C$16,"",summary!C$23)</f>
        <v/>
      </c>
      <c r="D61" s="12">
        <f ca="1">IF($B61&gt;summary!D$16,"",summary!D$23)</f>
        <v>283.90624099734634</v>
      </c>
      <c r="E61" s="12">
        <f ca="1">IF($B61&gt;summary!E$16,"",summary!E$23)</f>
        <v>87.080631856112433</v>
      </c>
      <c r="F61" s="26">
        <f ca="1">IF($B61&gt;summary!F$16,"",summary!F$23)</f>
        <v>73.58594740282139</v>
      </c>
      <c r="G61" s="25" t="str">
        <f ca="1">IF($B61&gt;summary!C$16,"",C61*(1+summary!$C$9/12)^(summary!C$16-$B61))</f>
        <v/>
      </c>
      <c r="H61" s="12">
        <f ca="1">IF($B61&gt;summary!D$16,"",D61*(1+summary!$C$9/12)^(summary!D$16-$B61))</f>
        <v>283.90624099734634</v>
      </c>
      <c r="I61" s="12">
        <f ca="1">IF($B61&gt;summary!E$16,"",E61*(1+summary!$C$9/12)^(summary!E$16-$B61))</f>
        <v>87.709685584952666</v>
      </c>
      <c r="J61" s="26">
        <f ca="1">IF($B61&gt;summary!F$16,"",F61*(1+summary!$C$9/12)^(summary!F$16-$B61))</f>
        <v>74.65292881733572</v>
      </c>
    </row>
    <row r="62" spans="2:10" x14ac:dyDescent="0.25">
      <c r="B62">
        <f t="shared" si="1"/>
        <v>56</v>
      </c>
      <c r="C62" s="25" t="str">
        <f ca="1">IF($B62&gt;summary!C$16,"",summary!C$23)</f>
        <v/>
      </c>
      <c r="D62" s="12" t="str">
        <f ca="1">IF($B62&gt;summary!D$16,"",summary!D$23)</f>
        <v/>
      </c>
      <c r="E62" s="12">
        <f ca="1">IF($B62&gt;summary!E$16,"",summary!E$23)</f>
        <v>87.080631856112433</v>
      </c>
      <c r="F62" s="26">
        <f ca="1">IF($B62&gt;summary!F$16,"",summary!F$23)</f>
        <v>73.58594740282139</v>
      </c>
      <c r="G62" s="25" t="str">
        <f ca="1">IF($B62&gt;summary!C$16,"",C62*(1+summary!$C$9/12)^(summary!C$16-$B62))</f>
        <v/>
      </c>
      <c r="H62" s="12" t="str">
        <f ca="1">IF($B62&gt;summary!D$16,"",D62*(1+summary!$C$9/12)^(summary!D$16-$B62))</f>
        <v/>
      </c>
      <c r="I62" s="12">
        <f ca="1">IF($B62&gt;summary!E$16,"",E62*(1+summary!$C$9/12)^(summary!E$16-$B62))</f>
        <v>87.657091330154572</v>
      </c>
      <c r="J62" s="26">
        <f ca="1">IF($B62&gt;summary!F$16,"",F62*(1+summary!$C$9/12)^(summary!F$16-$B62))</f>
        <v>74.608163918984346</v>
      </c>
    </row>
    <row r="63" spans="2:10" x14ac:dyDescent="0.25">
      <c r="B63">
        <f t="shared" si="1"/>
        <v>57</v>
      </c>
      <c r="C63" s="25" t="str">
        <f ca="1">IF($B63&gt;summary!C$16,"",summary!C$23)</f>
        <v/>
      </c>
      <c r="D63" s="12" t="str">
        <f ca="1">IF($B63&gt;summary!D$16,"",summary!D$23)</f>
        <v/>
      </c>
      <c r="E63" s="12">
        <f ca="1">IF($B63&gt;summary!E$16,"",summary!E$23)</f>
        <v>87.080631856112433</v>
      </c>
      <c r="F63" s="26">
        <f ca="1">IF($B63&gt;summary!F$16,"",summary!F$23)</f>
        <v>73.58594740282139</v>
      </c>
      <c r="G63" s="25" t="str">
        <f ca="1">IF($B63&gt;summary!C$16,"",C63*(1+summary!$C$9/12)^(summary!C$16-$B63))</f>
        <v/>
      </c>
      <c r="H63" s="12" t="str">
        <f ca="1">IF($B63&gt;summary!D$16,"",D63*(1+summary!$C$9/12)^(summary!D$16-$B63))</f>
        <v/>
      </c>
      <c r="I63" s="12">
        <f ca="1">IF($B63&gt;summary!E$16,"",E63*(1+summary!$C$9/12)^(summary!E$16-$B63))</f>
        <v>87.604528612986783</v>
      </c>
      <c r="J63" s="26">
        <f ca="1">IF($B63&gt;summary!F$16,"",F63*(1+summary!$C$9/12)^(summary!F$16-$B63))</f>
        <v>74.563425863466264</v>
      </c>
    </row>
    <row r="64" spans="2:10" x14ac:dyDescent="0.25">
      <c r="B64">
        <f t="shared" si="1"/>
        <v>58</v>
      </c>
      <c r="C64" s="25" t="str">
        <f ca="1">IF($B64&gt;summary!C$16,"",summary!C$23)</f>
        <v/>
      </c>
      <c r="D64" s="12" t="str">
        <f ca="1">IF($B64&gt;summary!D$16,"",summary!D$23)</f>
        <v/>
      </c>
      <c r="E64" s="12">
        <f ca="1">IF($B64&gt;summary!E$16,"",summary!E$23)</f>
        <v>87.080631856112433</v>
      </c>
      <c r="F64" s="26">
        <f ca="1">IF($B64&gt;summary!F$16,"",summary!F$23)</f>
        <v>73.58594740282139</v>
      </c>
      <c r="G64" s="25" t="str">
        <f ca="1">IF($B64&gt;summary!C$16,"",C64*(1+summary!$C$9/12)^(summary!C$16-$B64))</f>
        <v/>
      </c>
      <c r="H64" s="12" t="str">
        <f ca="1">IF($B64&gt;summary!D$16,"",D64*(1+summary!$C$9/12)^(summary!D$16-$B64))</f>
        <v/>
      </c>
      <c r="I64" s="12">
        <f ca="1">IF($B64&gt;summary!E$16,"",E64*(1+summary!$C$9/12)^(summary!E$16-$B64))</f>
        <v>87.551997414538064</v>
      </c>
      <c r="J64" s="26">
        <f ca="1">IF($B64&gt;summary!F$16,"",F64*(1+summary!$C$9/12)^(summary!F$16-$B64))</f>
        <v>74.518714634685466</v>
      </c>
    </row>
    <row r="65" spans="2:10" x14ac:dyDescent="0.25">
      <c r="B65">
        <f t="shared" si="1"/>
        <v>59</v>
      </c>
      <c r="C65" s="25" t="str">
        <f ca="1">IF($B65&gt;summary!C$16,"",summary!C$23)</f>
        <v/>
      </c>
      <c r="D65" s="12" t="str">
        <f ca="1">IF($B65&gt;summary!D$16,"",summary!D$23)</f>
        <v/>
      </c>
      <c r="E65" s="12">
        <f ca="1">IF($B65&gt;summary!E$16,"",summary!E$23)</f>
        <v>87.080631856112433</v>
      </c>
      <c r="F65" s="26">
        <f ca="1">IF($B65&gt;summary!F$16,"",summary!F$23)</f>
        <v>73.58594740282139</v>
      </c>
      <c r="G65" s="25" t="str">
        <f ca="1">IF($B65&gt;summary!C$16,"",C65*(1+summary!$C$9/12)^(summary!C$16-$B65))</f>
        <v/>
      </c>
      <c r="H65" s="12" t="str">
        <f ca="1">IF($B65&gt;summary!D$16,"",D65*(1+summary!$C$9/12)^(summary!D$16-$B65))</f>
        <v/>
      </c>
      <c r="I65" s="12">
        <f ca="1">IF($B65&gt;summary!E$16,"",E65*(1+summary!$C$9/12)^(summary!E$16-$B65))</f>
        <v>87.499497715908532</v>
      </c>
      <c r="J65" s="26">
        <f ca="1">IF($B65&gt;summary!F$16,"",F65*(1+summary!$C$9/12)^(summary!F$16-$B65))</f>
        <v>74.474030216555533</v>
      </c>
    </row>
    <row r="66" spans="2:10" x14ac:dyDescent="0.25">
      <c r="B66">
        <f t="shared" si="1"/>
        <v>60</v>
      </c>
      <c r="C66" s="25" t="str">
        <f ca="1">IF($B66&gt;summary!C$16,"",summary!C$23)</f>
        <v/>
      </c>
      <c r="D66" s="12" t="str">
        <f ca="1">IF($B66&gt;summary!D$16,"",summary!D$23)</f>
        <v/>
      </c>
      <c r="E66" s="12">
        <f ca="1">IF($B66&gt;summary!E$16,"",summary!E$23)</f>
        <v>87.080631856112433</v>
      </c>
      <c r="F66" s="26">
        <f ca="1">IF($B66&gt;summary!F$16,"",summary!F$23)</f>
        <v>73.58594740282139</v>
      </c>
      <c r="G66" s="25" t="str">
        <f ca="1">IF($B66&gt;summary!C$16,"",C66*(1+summary!$C$9/12)^(summary!C$16-$B66))</f>
        <v/>
      </c>
      <c r="H66" s="12" t="str">
        <f ca="1">IF($B66&gt;summary!D$16,"",D66*(1+summary!$C$9/12)^(summary!D$16-$B66))</f>
        <v/>
      </c>
      <c r="I66" s="12">
        <f ca="1">IF($B66&gt;summary!E$16,"",E66*(1+summary!$C$9/12)^(summary!E$16-$B66))</f>
        <v>87.447029498209616</v>
      </c>
      <c r="J66" s="26">
        <f ca="1">IF($B66&gt;summary!F$16,"",F66*(1+summary!$C$9/12)^(summary!F$16-$B66))</f>
        <v>74.429372592999727</v>
      </c>
    </row>
    <row r="67" spans="2:10" x14ac:dyDescent="0.25">
      <c r="B67">
        <f t="shared" si="1"/>
        <v>61</v>
      </c>
      <c r="C67" s="25" t="str">
        <f ca="1">IF($B67&gt;summary!C$16,"",summary!C$23)</f>
        <v/>
      </c>
      <c r="D67" s="12" t="str">
        <f ca="1">IF($B67&gt;summary!D$16,"",summary!D$23)</f>
        <v/>
      </c>
      <c r="E67" s="12">
        <f ca="1">IF($B67&gt;summary!E$16,"",summary!E$23)</f>
        <v>87.080631856112433</v>
      </c>
      <c r="F67" s="26">
        <f ca="1">IF($B67&gt;summary!F$16,"",summary!F$23)</f>
        <v>73.58594740282139</v>
      </c>
      <c r="G67" s="25" t="str">
        <f ca="1">IF($B67&gt;summary!C$16,"",C67*(1+summary!$C$9/12)^(summary!C$16-$B67))</f>
        <v/>
      </c>
      <c r="H67" s="12" t="str">
        <f ca="1">IF($B67&gt;summary!D$16,"",D67*(1+summary!$C$9/12)^(summary!D$16-$B67))</f>
        <v/>
      </c>
      <c r="I67" s="12">
        <f ca="1">IF($B67&gt;summary!E$16,"",E67*(1+summary!$C$9/12)^(summary!E$16-$B67))</f>
        <v>87.394592742564072</v>
      </c>
      <c r="J67" s="26">
        <f ca="1">IF($B67&gt;summary!F$16,"",F67*(1+summary!$C$9/12)^(summary!F$16-$B67))</f>
        <v>74.384741747950969</v>
      </c>
    </row>
    <row r="68" spans="2:10" x14ac:dyDescent="0.25">
      <c r="B68">
        <f t="shared" si="1"/>
        <v>62</v>
      </c>
      <c r="C68" s="25" t="str">
        <f ca="1">IF($B68&gt;summary!C$16,"",summary!C$23)</f>
        <v/>
      </c>
      <c r="D68" s="12" t="str">
        <f ca="1">IF($B68&gt;summary!D$16,"",summary!D$23)</f>
        <v/>
      </c>
      <c r="E68" s="12">
        <f ca="1">IF($B68&gt;summary!E$16,"",summary!E$23)</f>
        <v>87.080631856112433</v>
      </c>
      <c r="F68" s="26">
        <f ca="1">IF($B68&gt;summary!F$16,"",summary!F$23)</f>
        <v>73.58594740282139</v>
      </c>
      <c r="G68" s="25" t="str">
        <f ca="1">IF($B68&gt;summary!C$16,"",C68*(1+summary!$C$9/12)^(summary!C$16-$B68))</f>
        <v/>
      </c>
      <c r="H68" s="12" t="str">
        <f ca="1">IF($B68&gt;summary!D$16,"",D68*(1+summary!$C$9/12)^(summary!D$16-$B68))</f>
        <v/>
      </c>
      <c r="I68" s="12">
        <f ca="1">IF($B68&gt;summary!E$16,"",E68*(1+summary!$C$9/12)^(summary!E$16-$B68))</f>
        <v>87.342187430106009</v>
      </c>
      <c r="J68" s="26">
        <f ca="1">IF($B68&gt;summary!F$16,"",F68*(1+summary!$C$9/12)^(summary!F$16-$B68))</f>
        <v>74.340137665351762</v>
      </c>
    </row>
    <row r="69" spans="2:10" x14ac:dyDescent="0.25">
      <c r="B69">
        <f t="shared" si="1"/>
        <v>63</v>
      </c>
      <c r="C69" s="25" t="str">
        <f ca="1">IF($B69&gt;summary!C$16,"",summary!C$23)</f>
        <v/>
      </c>
      <c r="D69" s="12" t="str">
        <f ca="1">IF($B69&gt;summary!D$16,"",summary!D$23)</f>
        <v/>
      </c>
      <c r="E69" s="12">
        <f ca="1">IF($B69&gt;summary!E$16,"",summary!E$23)</f>
        <v>87.080631856112433</v>
      </c>
      <c r="F69" s="26">
        <f ca="1">IF($B69&gt;summary!F$16,"",summary!F$23)</f>
        <v>73.58594740282139</v>
      </c>
      <c r="G69" s="25" t="str">
        <f ca="1">IF($B69&gt;summary!C$16,"",C69*(1+summary!$C$9/12)^(summary!C$16-$B69))</f>
        <v/>
      </c>
      <c r="H69" s="12" t="str">
        <f ca="1">IF($B69&gt;summary!D$16,"",D69*(1+summary!$C$9/12)^(summary!D$16-$B69))</f>
        <v/>
      </c>
      <c r="I69" s="12">
        <f ca="1">IF($B69&gt;summary!E$16,"",E69*(1+summary!$C$9/12)^(summary!E$16-$B69))</f>
        <v>87.289813541980848</v>
      </c>
      <c r="J69" s="26">
        <f ca="1">IF($B69&gt;summary!F$16,"",F69*(1+summary!$C$9/12)^(summary!F$16-$B69))</f>
        <v>74.295560329154284</v>
      </c>
    </row>
    <row r="70" spans="2:10" x14ac:dyDescent="0.25">
      <c r="B70">
        <f t="shared" si="1"/>
        <v>64</v>
      </c>
      <c r="C70" s="25" t="str">
        <f ca="1">IF($B70&gt;summary!C$16,"",summary!C$23)</f>
        <v/>
      </c>
      <c r="D70" s="12" t="str">
        <f ca="1">IF($B70&gt;summary!D$16,"",summary!D$23)</f>
        <v/>
      </c>
      <c r="E70" s="12">
        <f ca="1">IF($B70&gt;summary!E$16,"",summary!E$23)</f>
        <v>87.080631856112433</v>
      </c>
      <c r="F70" s="26">
        <f ca="1">IF($B70&gt;summary!F$16,"",summary!F$23)</f>
        <v>73.58594740282139</v>
      </c>
      <c r="G70" s="25" t="str">
        <f ca="1">IF($B70&gt;summary!C$16,"",C70*(1+summary!$C$9/12)^(summary!C$16-$B70))</f>
        <v/>
      </c>
      <c r="H70" s="12" t="str">
        <f ca="1">IF($B70&gt;summary!D$16,"",D70*(1+summary!$C$9/12)^(summary!D$16-$B70))</f>
        <v/>
      </c>
      <c r="I70" s="12">
        <f ca="1">IF($B70&gt;summary!E$16,"",E70*(1+summary!$C$9/12)^(summary!E$16-$B70))</f>
        <v>87.237471059345239</v>
      </c>
      <c r="J70" s="26">
        <f ca="1">IF($B70&gt;summary!F$16,"",F70*(1+summary!$C$9/12)^(summary!F$16-$B70))</f>
        <v>74.251009723320294</v>
      </c>
    </row>
    <row r="71" spans="2:10" x14ac:dyDescent="0.25">
      <c r="B71">
        <f t="shared" si="1"/>
        <v>65</v>
      </c>
      <c r="C71" s="25" t="str">
        <f ca="1">IF($B71&gt;summary!C$16,"",summary!C$23)</f>
        <v/>
      </c>
      <c r="D71" s="12" t="str">
        <f ca="1">IF($B71&gt;summary!D$16,"",summary!D$23)</f>
        <v/>
      </c>
      <c r="E71" s="12">
        <f ca="1">IF($B71&gt;summary!E$16,"",summary!E$23)</f>
        <v>87.080631856112433</v>
      </c>
      <c r="F71" s="26">
        <f ca="1">IF($B71&gt;summary!F$16,"",summary!F$23)</f>
        <v>73.58594740282139</v>
      </c>
      <c r="G71" s="25" t="str">
        <f ca="1">IF($B71&gt;summary!C$16,"",C71*(1+summary!$C$9/12)^(summary!C$16-$B71))</f>
        <v/>
      </c>
      <c r="H71" s="12" t="str">
        <f ca="1">IF($B71&gt;summary!D$16,"",D71*(1+summary!$C$9/12)^(summary!D$16-$B71))</f>
        <v/>
      </c>
      <c r="I71" s="12">
        <f ca="1">IF($B71&gt;summary!E$16,"",E71*(1+summary!$C$9/12)^(summary!E$16-$B71))</f>
        <v>87.185159963367227</v>
      </c>
      <c r="J71" s="26">
        <f ca="1">IF($B71&gt;summary!F$16,"",F71*(1+summary!$C$9/12)^(summary!F$16-$B71))</f>
        <v>74.206485831821212</v>
      </c>
    </row>
    <row r="72" spans="2:10" x14ac:dyDescent="0.25">
      <c r="B72">
        <f t="shared" si="1"/>
        <v>66</v>
      </c>
      <c r="C72" s="25" t="str">
        <f ca="1">IF($B72&gt;summary!C$16,"",summary!C$23)</f>
        <v/>
      </c>
      <c r="D72" s="12" t="str">
        <f ca="1">IF($B72&gt;summary!D$16,"",summary!D$23)</f>
        <v/>
      </c>
      <c r="E72" s="12">
        <f ca="1">IF($B72&gt;summary!E$16,"",summary!E$23)</f>
        <v>87.080631856112433</v>
      </c>
      <c r="F72" s="26">
        <f ca="1">IF($B72&gt;summary!F$16,"",summary!F$23)</f>
        <v>73.58594740282139</v>
      </c>
      <c r="G72" s="25" t="str">
        <f ca="1">IF($B72&gt;summary!C$16,"",C72*(1+summary!$C$9/12)^(summary!C$16-$B72))</f>
        <v/>
      </c>
      <c r="H72" s="12" t="str">
        <f ca="1">IF($B72&gt;summary!D$16,"",D72*(1+summary!$C$9/12)^(summary!D$16-$B72))</f>
        <v/>
      </c>
      <c r="I72" s="12">
        <f ca="1">IF($B72&gt;summary!E$16,"",E72*(1+summary!$C$9/12)^(summary!E$16-$B72))</f>
        <v>87.132880235226096</v>
      </c>
      <c r="J72" s="26">
        <f ca="1">IF($B72&gt;summary!F$16,"",F72*(1+summary!$C$9/12)^(summary!F$16-$B72))</f>
        <v>74.161988638638036</v>
      </c>
    </row>
    <row r="73" spans="2:10" x14ac:dyDescent="0.25">
      <c r="B73">
        <f t="shared" ref="B73:B86" si="2">B72+1</f>
        <v>67</v>
      </c>
      <c r="C73" s="25" t="str">
        <f ca="1">IF($B73&gt;summary!C$16,"",summary!C$23)</f>
        <v/>
      </c>
      <c r="D73" s="12" t="str">
        <f ca="1">IF($B73&gt;summary!D$16,"",summary!D$23)</f>
        <v/>
      </c>
      <c r="E73" s="12">
        <f ca="1">IF($B73&gt;summary!E$16,"",summary!E$23)</f>
        <v>87.080631856112433</v>
      </c>
      <c r="F73" s="26">
        <f ca="1">IF($B73&gt;summary!F$16,"",summary!F$23)</f>
        <v>73.58594740282139</v>
      </c>
      <c r="G73" s="25" t="str">
        <f ca="1">IF($B73&gt;summary!C$16,"",C73*(1+summary!$C$9/12)^(summary!C$16-$B73))</f>
        <v/>
      </c>
      <c r="H73" s="12" t="str">
        <f ca="1">IF($B73&gt;summary!D$16,"",D73*(1+summary!$C$9/12)^(summary!D$16-$B73))</f>
        <v/>
      </c>
      <c r="I73" s="12">
        <f ca="1">IF($B73&gt;summary!E$16,"",E73*(1+summary!$C$9/12)^(summary!E$16-$B73))</f>
        <v>87.080631856112433</v>
      </c>
      <c r="J73" s="26">
        <f ca="1">IF($B73&gt;summary!F$16,"",F73*(1+summary!$C$9/12)^(summary!F$16-$B73))</f>
        <v>74.117518127761372</v>
      </c>
    </row>
    <row r="74" spans="2:10" x14ac:dyDescent="0.25">
      <c r="B74">
        <f t="shared" si="2"/>
        <v>68</v>
      </c>
      <c r="C74" s="25" t="str">
        <f ca="1">IF($B74&gt;summary!C$16,"",summary!C$23)</f>
        <v/>
      </c>
      <c r="D74" s="12" t="str">
        <f ca="1">IF($B74&gt;summary!D$16,"",summary!D$23)</f>
        <v/>
      </c>
      <c r="E74" s="12" t="str">
        <f ca="1">IF($B74&gt;summary!E$16,"",summary!E$23)</f>
        <v/>
      </c>
      <c r="F74" s="26">
        <f ca="1">IF($B74&gt;summary!F$16,"",summary!F$23)</f>
        <v>73.58594740282139</v>
      </c>
      <c r="G74" s="25" t="str">
        <f ca="1">IF($B74&gt;summary!C$16,"",C74*(1+summary!$C$9/12)^(summary!C$16-$B74))</f>
        <v/>
      </c>
      <c r="H74" s="12" t="str">
        <f ca="1">IF($B74&gt;summary!D$16,"",D74*(1+summary!$C$9/12)^(summary!D$16-$B74))</f>
        <v/>
      </c>
      <c r="I74" s="12" t="str">
        <f ca="1">IF($B74&gt;summary!E$16,"",E74*(1+summary!$C$9/12)^(summary!E$16-$B74))</f>
        <v/>
      </c>
      <c r="J74" s="26">
        <f ca="1">IF($B74&gt;summary!F$16,"",F74*(1+summary!$C$9/12)^(summary!F$16-$B74))</f>
        <v>74.07307428319146</v>
      </c>
    </row>
    <row r="75" spans="2:10" x14ac:dyDescent="0.25">
      <c r="B75">
        <f t="shared" si="2"/>
        <v>69</v>
      </c>
      <c r="C75" s="25" t="str">
        <f ca="1">IF($B75&gt;summary!C$16,"",summary!C$23)</f>
        <v/>
      </c>
      <c r="D75" s="12" t="str">
        <f ca="1">IF($B75&gt;summary!D$16,"",summary!D$23)</f>
        <v/>
      </c>
      <c r="E75" s="12" t="str">
        <f ca="1">IF($B75&gt;summary!E$16,"",summary!E$23)</f>
        <v/>
      </c>
      <c r="F75" s="26">
        <f ca="1">IF($B75&gt;summary!F$16,"",summary!F$23)</f>
        <v>73.58594740282139</v>
      </c>
      <c r="G75" s="25" t="str">
        <f ca="1">IF($B75&gt;summary!C$16,"",C75*(1+summary!$C$9/12)^(summary!C$16-$B75))</f>
        <v/>
      </c>
      <c r="H75" s="12" t="str">
        <f ca="1">IF($B75&gt;summary!D$16,"",D75*(1+summary!$C$9/12)^(summary!D$16-$B75))</f>
        <v/>
      </c>
      <c r="I75" s="12" t="str">
        <f ca="1">IF($B75&gt;summary!E$16,"",E75*(1+summary!$C$9/12)^(summary!E$16-$B75))</f>
        <v/>
      </c>
      <c r="J75" s="26">
        <f ca="1">IF($B75&gt;summary!F$16,"",F75*(1+summary!$C$9/12)^(summary!F$16-$B75))</f>
        <v>74.028657088938104</v>
      </c>
    </row>
    <row r="76" spans="2:10" x14ac:dyDescent="0.25">
      <c r="B76">
        <f t="shared" si="2"/>
        <v>70</v>
      </c>
      <c r="C76" s="25" t="str">
        <f ca="1">IF($B76&gt;summary!C$16,"",summary!C$23)</f>
        <v/>
      </c>
      <c r="D76" s="12" t="str">
        <f ca="1">IF($B76&gt;summary!D$16,"",summary!D$23)</f>
        <v/>
      </c>
      <c r="E76" s="12" t="str">
        <f ca="1">IF($B76&gt;summary!E$16,"",summary!E$23)</f>
        <v/>
      </c>
      <c r="F76" s="26">
        <f ca="1">IF($B76&gt;summary!F$16,"",summary!F$23)</f>
        <v>73.58594740282139</v>
      </c>
      <c r="G76" s="25" t="str">
        <f ca="1">IF($B76&gt;summary!C$16,"",C76*(1+summary!$C$9/12)^(summary!C$16-$B76))</f>
        <v/>
      </c>
      <c r="H76" s="12" t="str">
        <f ca="1">IF($B76&gt;summary!D$16,"",D76*(1+summary!$C$9/12)^(summary!D$16-$B76))</f>
        <v/>
      </c>
      <c r="I76" s="12" t="str">
        <f ca="1">IF($B76&gt;summary!E$16,"",E76*(1+summary!$C$9/12)^(summary!E$16-$B76))</f>
        <v/>
      </c>
      <c r="J76" s="26">
        <f ca="1">IF($B76&gt;summary!F$16,"",F76*(1+summary!$C$9/12)^(summary!F$16-$B76))</f>
        <v>73.984266529020701</v>
      </c>
    </row>
    <row r="77" spans="2:10" x14ac:dyDescent="0.25">
      <c r="B77">
        <f t="shared" si="2"/>
        <v>71</v>
      </c>
      <c r="C77" s="25" t="str">
        <f ca="1">IF($B77&gt;summary!C$16,"",summary!C$23)</f>
        <v/>
      </c>
      <c r="D77" s="12" t="str">
        <f ca="1">IF($B77&gt;summary!D$16,"",summary!D$23)</f>
        <v/>
      </c>
      <c r="E77" s="12" t="str">
        <f ca="1">IF($B77&gt;summary!E$16,"",summary!E$23)</f>
        <v/>
      </c>
      <c r="F77" s="26">
        <f ca="1">IF($B77&gt;summary!F$16,"",summary!F$23)</f>
        <v>73.58594740282139</v>
      </c>
      <c r="G77" s="25" t="str">
        <f ca="1">IF($B77&gt;summary!C$16,"",C77*(1+summary!$C$9/12)^(summary!C$16-$B77))</f>
        <v/>
      </c>
      <c r="H77" s="12" t="str">
        <f ca="1">IF($B77&gt;summary!D$16,"",D77*(1+summary!$C$9/12)^(summary!D$16-$B77))</f>
        <v/>
      </c>
      <c r="I77" s="12" t="str">
        <f ca="1">IF($B77&gt;summary!E$16,"",E77*(1+summary!$C$9/12)^(summary!E$16-$B77))</f>
        <v/>
      </c>
      <c r="J77" s="26">
        <f ca="1">IF($B77&gt;summary!F$16,"",F77*(1+summary!$C$9/12)^(summary!F$16-$B77))</f>
        <v>73.939902587468225</v>
      </c>
    </row>
    <row r="78" spans="2:10" x14ac:dyDescent="0.25">
      <c r="B78">
        <f t="shared" si="2"/>
        <v>72</v>
      </c>
      <c r="C78" s="25" t="str">
        <f ca="1">IF($B78&gt;summary!C$16,"",summary!C$23)</f>
        <v/>
      </c>
      <c r="D78" s="12" t="str">
        <f ca="1">IF($B78&gt;summary!D$16,"",summary!D$23)</f>
        <v/>
      </c>
      <c r="E78" s="12" t="str">
        <f ca="1">IF($B78&gt;summary!E$16,"",summary!E$23)</f>
        <v/>
      </c>
      <c r="F78" s="26">
        <f ca="1">IF($B78&gt;summary!F$16,"",summary!F$23)</f>
        <v>73.58594740282139</v>
      </c>
      <c r="G78" s="25" t="str">
        <f ca="1">IF($B78&gt;summary!C$16,"",C78*(1+summary!$C$9/12)^(summary!C$16-$B78))</f>
        <v/>
      </c>
      <c r="H78" s="12" t="str">
        <f ca="1">IF($B78&gt;summary!D$16,"",D78*(1+summary!$C$9/12)^(summary!D$16-$B78))</f>
        <v/>
      </c>
      <c r="I78" s="12" t="str">
        <f ca="1">IF($B78&gt;summary!E$16,"",E78*(1+summary!$C$9/12)^(summary!E$16-$B78))</f>
        <v/>
      </c>
      <c r="J78" s="26">
        <f ca="1">IF($B78&gt;summary!F$16,"",F78*(1+summary!$C$9/12)^(summary!F$16-$B78))</f>
        <v>73.895565248319244</v>
      </c>
    </row>
    <row r="79" spans="2:10" x14ac:dyDescent="0.25">
      <c r="B79">
        <f t="shared" si="2"/>
        <v>73</v>
      </c>
      <c r="C79" s="25" t="str">
        <f ca="1">IF($B79&gt;summary!C$16,"",summary!C$23)</f>
        <v/>
      </c>
      <c r="D79" s="12" t="str">
        <f ca="1">IF($B79&gt;summary!D$16,"",summary!D$23)</f>
        <v/>
      </c>
      <c r="E79" s="12" t="str">
        <f ca="1">IF($B79&gt;summary!E$16,"",summary!E$23)</f>
        <v/>
      </c>
      <c r="F79" s="26">
        <f ca="1">IF($B79&gt;summary!F$16,"",summary!F$23)</f>
        <v>73.58594740282139</v>
      </c>
      <c r="G79" s="25" t="str">
        <f ca="1">IF($B79&gt;summary!C$16,"",C79*(1+summary!$C$9/12)^(summary!C$16-$B79))</f>
        <v/>
      </c>
      <c r="H79" s="12" t="str">
        <f ca="1">IF($B79&gt;summary!D$16,"",D79*(1+summary!$C$9/12)^(summary!D$16-$B79))</f>
        <v/>
      </c>
      <c r="I79" s="12" t="str">
        <f ca="1">IF($B79&gt;summary!E$16,"",E79*(1+summary!$C$9/12)^(summary!E$16-$B79))</f>
        <v/>
      </c>
      <c r="J79" s="26">
        <f ca="1">IF($B79&gt;summary!F$16,"",F79*(1+summary!$C$9/12)^(summary!F$16-$B79))</f>
        <v>73.851254495621859</v>
      </c>
    </row>
    <row r="80" spans="2:10" x14ac:dyDescent="0.25">
      <c r="B80">
        <f t="shared" si="2"/>
        <v>74</v>
      </c>
      <c r="C80" s="25" t="str">
        <f ca="1">IF($B80&gt;summary!C$16,"",summary!C$23)</f>
        <v/>
      </c>
      <c r="D80" s="12" t="str">
        <f ca="1">IF($B80&gt;summary!D$16,"",summary!D$23)</f>
        <v/>
      </c>
      <c r="E80" s="12" t="str">
        <f ca="1">IF($B80&gt;summary!E$16,"",summary!E$23)</f>
        <v/>
      </c>
      <c r="F80" s="26">
        <f ca="1">IF($B80&gt;summary!F$16,"",summary!F$23)</f>
        <v>73.58594740282139</v>
      </c>
      <c r="G80" s="25" t="str">
        <f ca="1">IF($B80&gt;summary!C$16,"",C80*(1+summary!$C$9/12)^(summary!C$16-$B80))</f>
        <v/>
      </c>
      <c r="H80" s="12" t="str">
        <f ca="1">IF($B80&gt;summary!D$16,"",D80*(1+summary!$C$9/12)^(summary!D$16-$B80))</f>
        <v/>
      </c>
      <c r="I80" s="12" t="str">
        <f ca="1">IF($B80&gt;summary!E$16,"",E80*(1+summary!$C$9/12)^(summary!E$16-$B80))</f>
        <v/>
      </c>
      <c r="J80" s="26">
        <f ca="1">IF($B80&gt;summary!F$16,"",F80*(1+summary!$C$9/12)^(summary!F$16-$B80))</f>
        <v>73.806970313433808</v>
      </c>
    </row>
    <row r="81" spans="2:10" x14ac:dyDescent="0.25">
      <c r="B81">
        <f t="shared" si="2"/>
        <v>75</v>
      </c>
      <c r="C81" s="25" t="str">
        <f ca="1">IF($B81&gt;summary!C$16,"",summary!C$23)</f>
        <v/>
      </c>
      <c r="D81" s="12" t="str">
        <f ca="1">IF($B81&gt;summary!D$16,"",summary!D$23)</f>
        <v/>
      </c>
      <c r="E81" s="12" t="str">
        <f ca="1">IF($B81&gt;summary!E$16,"",summary!E$23)</f>
        <v/>
      </c>
      <c r="F81" s="26">
        <f ca="1">IF($B81&gt;summary!F$16,"",summary!F$23)</f>
        <v>73.58594740282139</v>
      </c>
      <c r="G81" s="25" t="str">
        <f ca="1">IF($B81&gt;summary!C$16,"",C81*(1+summary!$C$9/12)^(summary!C$16-$B81))</f>
        <v/>
      </c>
      <c r="H81" s="12" t="str">
        <f ca="1">IF($B81&gt;summary!D$16,"",D81*(1+summary!$C$9/12)^(summary!D$16-$B81))</f>
        <v/>
      </c>
      <c r="I81" s="12" t="str">
        <f ca="1">IF($B81&gt;summary!E$16,"",E81*(1+summary!$C$9/12)^(summary!E$16-$B81))</f>
        <v/>
      </c>
      <c r="J81" s="26">
        <f ca="1">IF($B81&gt;summary!F$16,"",F81*(1+summary!$C$9/12)^(summary!F$16-$B81))</f>
        <v>73.762712685822322</v>
      </c>
    </row>
    <row r="82" spans="2:10" x14ac:dyDescent="0.25">
      <c r="B82">
        <f t="shared" si="2"/>
        <v>76</v>
      </c>
      <c r="C82" s="25" t="str">
        <f ca="1">IF($B82&gt;summary!C$16,"",summary!C$23)</f>
        <v/>
      </c>
      <c r="D82" s="12" t="str">
        <f ca="1">IF($B82&gt;summary!D$16,"",summary!D$23)</f>
        <v/>
      </c>
      <c r="E82" s="12" t="str">
        <f ca="1">IF($B82&gt;summary!E$16,"",summary!E$23)</f>
        <v/>
      </c>
      <c r="F82" s="26">
        <f ca="1">IF($B82&gt;summary!F$16,"",summary!F$23)</f>
        <v>73.58594740282139</v>
      </c>
      <c r="G82" s="25" t="str">
        <f ca="1">IF($B82&gt;summary!C$16,"",C82*(1+summary!$C$9/12)^(summary!C$16-$B82))</f>
        <v/>
      </c>
      <c r="H82" s="12" t="str">
        <f ca="1">IF($B82&gt;summary!D$16,"",D82*(1+summary!$C$9/12)^(summary!D$16-$B82))</f>
        <v/>
      </c>
      <c r="I82" s="12" t="str">
        <f ca="1">IF($B82&gt;summary!E$16,"",E82*(1+summary!$C$9/12)^(summary!E$16-$B82))</f>
        <v/>
      </c>
      <c r="J82" s="26">
        <f ca="1">IF($B82&gt;summary!F$16,"",F82*(1+summary!$C$9/12)^(summary!F$16-$B82))</f>
        <v>73.718481596864208</v>
      </c>
    </row>
    <row r="83" spans="2:10" x14ac:dyDescent="0.25">
      <c r="B83">
        <f t="shared" si="2"/>
        <v>77</v>
      </c>
      <c r="C83" s="25" t="str">
        <f ca="1">IF($B83&gt;summary!C$16,"",summary!C$23)</f>
        <v/>
      </c>
      <c r="D83" s="12" t="str">
        <f ca="1">IF($B83&gt;summary!D$16,"",summary!D$23)</f>
        <v/>
      </c>
      <c r="E83" s="12" t="str">
        <f ca="1">IF($B83&gt;summary!E$16,"",summary!E$23)</f>
        <v/>
      </c>
      <c r="F83" s="26">
        <f ca="1">IF($B83&gt;summary!F$16,"",summary!F$23)</f>
        <v>73.58594740282139</v>
      </c>
      <c r="G83" s="25" t="str">
        <f ca="1">IF($B83&gt;summary!C$16,"",C83*(1+summary!$C$9/12)^(summary!C$16-$B83))</f>
        <v/>
      </c>
      <c r="H83" s="12" t="str">
        <f ca="1">IF($B83&gt;summary!D$16,"",D83*(1+summary!$C$9/12)^(summary!D$16-$B83))</f>
        <v/>
      </c>
      <c r="I83" s="12" t="str">
        <f ca="1">IF($B83&gt;summary!E$16,"",E83*(1+summary!$C$9/12)^(summary!E$16-$B83))</f>
        <v/>
      </c>
      <c r="J83" s="26">
        <f ca="1">IF($B83&gt;summary!F$16,"",F83*(1+summary!$C$9/12)^(summary!F$16-$B83))</f>
        <v>73.67427703064584</v>
      </c>
    </row>
    <row r="84" spans="2:10" x14ac:dyDescent="0.25">
      <c r="B84">
        <f t="shared" si="2"/>
        <v>78</v>
      </c>
      <c r="C84" s="25" t="str">
        <f ca="1">IF($B84&gt;summary!C$16,"",summary!C$23)</f>
        <v/>
      </c>
      <c r="D84" s="12" t="str">
        <f ca="1">IF($B84&gt;summary!D$16,"",summary!D$23)</f>
        <v/>
      </c>
      <c r="E84" s="12" t="str">
        <f ca="1">IF($B84&gt;summary!E$16,"",summary!E$23)</f>
        <v/>
      </c>
      <c r="F84" s="26">
        <f ca="1">IF($B84&gt;summary!F$16,"",summary!F$23)</f>
        <v>73.58594740282139</v>
      </c>
      <c r="G84" s="25" t="str">
        <f ca="1">IF($B84&gt;summary!C$16,"",C84*(1+summary!$C$9/12)^(summary!C$16-$B84))</f>
        <v/>
      </c>
      <c r="H84" s="12" t="str">
        <f ca="1">IF($B84&gt;summary!D$16,"",D84*(1+summary!$C$9/12)^(summary!D$16-$B84))</f>
        <v/>
      </c>
      <c r="I84" s="12" t="str">
        <f ca="1">IF($B84&gt;summary!E$16,"",E84*(1+summary!$C$9/12)^(summary!E$16-$B84))</f>
        <v/>
      </c>
      <c r="J84" s="26">
        <f ca="1">IF($B84&gt;summary!F$16,"",F84*(1+summary!$C$9/12)^(summary!F$16-$B84))</f>
        <v>73.630098971263081</v>
      </c>
    </row>
    <row r="85" spans="2:10" x14ac:dyDescent="0.25">
      <c r="B85">
        <f t="shared" si="2"/>
        <v>79</v>
      </c>
      <c r="C85" s="25" t="str">
        <f ca="1">IF($B85&gt;summary!C$16,"",summary!C$23)</f>
        <v/>
      </c>
      <c r="D85" s="12" t="str">
        <f ca="1">IF($B85&gt;summary!D$16,"",summary!D$23)</f>
        <v/>
      </c>
      <c r="E85" s="12" t="str">
        <f ca="1">IF($B85&gt;summary!E$16,"",summary!E$23)</f>
        <v/>
      </c>
      <c r="F85" s="26">
        <f ca="1">IF($B85&gt;summary!F$16,"",summary!F$23)</f>
        <v>73.58594740282139</v>
      </c>
      <c r="G85" s="25" t="str">
        <f ca="1">IF($B85&gt;summary!C$16,"",C85*(1+summary!$C$9/12)^(summary!C$16-$B85))</f>
        <v/>
      </c>
      <c r="H85" s="12" t="str">
        <f ca="1">IF($B85&gt;summary!D$16,"",D85*(1+summary!$C$9/12)^(summary!D$16-$B85))</f>
        <v/>
      </c>
      <c r="I85" s="12" t="str">
        <f ca="1">IF($B85&gt;summary!E$16,"",E85*(1+summary!$C$9/12)^(summary!E$16-$B85))</f>
        <v/>
      </c>
      <c r="J85" s="26">
        <f ca="1">IF($B85&gt;summary!F$16,"",F85*(1+summary!$C$9/12)^(summary!F$16-$B85))</f>
        <v>73.58594740282139</v>
      </c>
    </row>
    <row r="86" spans="2:10" x14ac:dyDescent="0.25">
      <c r="B86">
        <f t="shared" si="2"/>
        <v>80</v>
      </c>
      <c r="C86" s="25" t="str">
        <f ca="1">IF($B86&gt;summary!C$16,"",summary!C$23)</f>
        <v/>
      </c>
      <c r="D86" s="12" t="str">
        <f ca="1">IF($B86&gt;summary!D$16,"",summary!D$23)</f>
        <v/>
      </c>
      <c r="E86" s="12" t="str">
        <f ca="1">IF($B86&gt;summary!E$16,"",summary!E$23)</f>
        <v/>
      </c>
      <c r="F86" s="26" t="str">
        <f ca="1">IF($B86&gt;summary!F$16,"",summary!F$23)</f>
        <v/>
      </c>
      <c r="G86" s="25" t="str">
        <f ca="1">IF($B86&gt;summary!C$16,"",C86*(1+summary!$C$9/12)^(summary!C$16-$B86))</f>
        <v/>
      </c>
      <c r="H86" s="12" t="str">
        <f ca="1">IF($B86&gt;summary!D$16,"",D86*(1+summary!$C$9/12)^(summary!D$16-$B86))</f>
        <v/>
      </c>
      <c r="I86" s="12" t="str">
        <f ca="1">IF($B86&gt;summary!E$16,"",E86*(1+summary!$C$9/12)^(summary!E$16-$B86))</f>
        <v/>
      </c>
      <c r="J86" s="26" t="str">
        <f ca="1">IF($B86&gt;summary!F$16,"",F86*(1+summary!$C$9/12)^(summary!F$16-$B86))</f>
        <v/>
      </c>
    </row>
    <row r="87" spans="2:10" x14ac:dyDescent="0.25">
      <c r="B87">
        <f>B86+1</f>
        <v>81</v>
      </c>
      <c r="C87" s="25" t="str">
        <f ca="1">IF($B87&gt;summary!C$16,"",summary!C$23)</f>
        <v/>
      </c>
      <c r="D87" s="12" t="str">
        <f ca="1">IF($B87&gt;summary!D$16,"",summary!D$23)</f>
        <v/>
      </c>
      <c r="E87" s="12" t="str">
        <f ca="1">IF($B87&gt;summary!E$16,"",summary!E$23)</f>
        <v/>
      </c>
      <c r="F87" s="26" t="str">
        <f ca="1">IF($B87&gt;summary!F$16,"",summary!F$23)</f>
        <v/>
      </c>
      <c r="G87" s="25" t="str">
        <f ca="1">IF($B87&gt;summary!C$16,"",C87*(1+summary!$C$9/12)^(summary!C$16-$B87))</f>
        <v/>
      </c>
      <c r="H87" s="12" t="str">
        <f ca="1">IF($B87&gt;summary!D$16,"",D87*(1+summary!$C$9/12)^(summary!D$16-$B87))</f>
        <v/>
      </c>
      <c r="I87" s="12" t="str">
        <f ca="1">IF($B87&gt;summary!E$16,"",E87*(1+summary!$C$9/12)^(summary!E$16-$B87))</f>
        <v/>
      </c>
      <c r="J87" s="26" t="str">
        <f ca="1">IF($B87&gt;summary!F$16,"",F87*(1+summary!$C$9/12)^(summary!F$16-$B87))</f>
        <v/>
      </c>
    </row>
    <row r="88" spans="2:10" x14ac:dyDescent="0.25">
      <c r="B88">
        <f t="shared" ref="B88:B126" si="3">B87+1</f>
        <v>82</v>
      </c>
      <c r="C88" s="25" t="str">
        <f ca="1">IF($B88&gt;summary!C$16,"",summary!C$23)</f>
        <v/>
      </c>
      <c r="D88" s="12" t="str">
        <f ca="1">IF($B88&gt;summary!D$16,"",summary!D$23)</f>
        <v/>
      </c>
      <c r="E88" s="12" t="str">
        <f ca="1">IF($B88&gt;summary!E$16,"",summary!E$23)</f>
        <v/>
      </c>
      <c r="F88" s="26" t="str">
        <f ca="1">IF($B88&gt;summary!F$16,"",summary!F$23)</f>
        <v/>
      </c>
      <c r="G88" s="25" t="str">
        <f ca="1">IF($B88&gt;summary!C$16,"",C88*(1+summary!$C$9/12)^(summary!C$16-$B88))</f>
        <v/>
      </c>
      <c r="H88" s="12" t="str">
        <f ca="1">IF($B88&gt;summary!D$16,"",D88*(1+summary!$C$9/12)^(summary!D$16-$B88))</f>
        <v/>
      </c>
      <c r="I88" s="12" t="str">
        <f ca="1">IF($B88&gt;summary!E$16,"",E88*(1+summary!$C$9/12)^(summary!E$16-$B88))</f>
        <v/>
      </c>
      <c r="J88" s="26" t="str">
        <f ca="1">IF($B88&gt;summary!F$16,"",F88*(1+summary!$C$9/12)^(summary!F$16-$B88))</f>
        <v/>
      </c>
    </row>
    <row r="89" spans="2:10" x14ac:dyDescent="0.25">
      <c r="B89">
        <f t="shared" si="3"/>
        <v>83</v>
      </c>
      <c r="C89" s="25" t="str">
        <f ca="1">IF($B89&gt;summary!C$16,"",summary!C$23)</f>
        <v/>
      </c>
      <c r="D89" s="12" t="str">
        <f ca="1">IF($B89&gt;summary!D$16,"",summary!D$23)</f>
        <v/>
      </c>
      <c r="E89" s="12" t="str">
        <f ca="1">IF($B89&gt;summary!E$16,"",summary!E$23)</f>
        <v/>
      </c>
      <c r="F89" s="26" t="str">
        <f ca="1">IF($B89&gt;summary!F$16,"",summary!F$23)</f>
        <v/>
      </c>
      <c r="G89" s="25" t="str">
        <f ca="1">IF($B89&gt;summary!C$16,"",C89*(1+summary!$C$9/12)^(summary!C$16-$B89))</f>
        <v/>
      </c>
      <c r="H89" s="12" t="str">
        <f ca="1">IF($B89&gt;summary!D$16,"",D89*(1+summary!$C$9/12)^(summary!D$16-$B89))</f>
        <v/>
      </c>
      <c r="I89" s="12" t="str">
        <f ca="1">IF($B89&gt;summary!E$16,"",E89*(1+summary!$C$9/12)^(summary!E$16-$B89))</f>
        <v/>
      </c>
      <c r="J89" s="26" t="str">
        <f ca="1">IF($B89&gt;summary!F$16,"",F89*(1+summary!$C$9/12)^(summary!F$16-$B89))</f>
        <v/>
      </c>
    </row>
    <row r="90" spans="2:10" x14ac:dyDescent="0.25">
      <c r="B90">
        <f t="shared" si="3"/>
        <v>84</v>
      </c>
      <c r="C90" s="25" t="str">
        <f ca="1">IF($B90&gt;summary!C$16,"",summary!C$23)</f>
        <v/>
      </c>
      <c r="D90" s="12" t="str">
        <f ca="1">IF($B90&gt;summary!D$16,"",summary!D$23)</f>
        <v/>
      </c>
      <c r="E90" s="12" t="str">
        <f ca="1">IF($B90&gt;summary!E$16,"",summary!E$23)</f>
        <v/>
      </c>
      <c r="F90" s="26" t="str">
        <f ca="1">IF($B90&gt;summary!F$16,"",summary!F$23)</f>
        <v/>
      </c>
      <c r="G90" s="25" t="str">
        <f ca="1">IF($B90&gt;summary!C$16,"",C90*(1+summary!$C$9/12)^(summary!C$16-$B90))</f>
        <v/>
      </c>
      <c r="H90" s="12" t="str">
        <f ca="1">IF($B90&gt;summary!D$16,"",D90*(1+summary!$C$9/12)^(summary!D$16-$B90))</f>
        <v/>
      </c>
      <c r="I90" s="12" t="str">
        <f ca="1">IF($B90&gt;summary!E$16,"",E90*(1+summary!$C$9/12)^(summary!E$16-$B90))</f>
        <v/>
      </c>
      <c r="J90" s="26" t="str">
        <f ca="1">IF($B90&gt;summary!F$16,"",F90*(1+summary!$C$9/12)^(summary!F$16-$B90))</f>
        <v/>
      </c>
    </row>
    <row r="91" spans="2:10" x14ac:dyDescent="0.25">
      <c r="B91">
        <f t="shared" si="3"/>
        <v>85</v>
      </c>
      <c r="C91" s="25" t="str">
        <f ca="1">IF($B91&gt;summary!C$16,"",summary!C$23)</f>
        <v/>
      </c>
      <c r="D91" s="12" t="str">
        <f ca="1">IF($B91&gt;summary!D$16,"",summary!D$23)</f>
        <v/>
      </c>
      <c r="E91" s="12" t="str">
        <f ca="1">IF($B91&gt;summary!E$16,"",summary!E$23)</f>
        <v/>
      </c>
      <c r="F91" s="26" t="str">
        <f ca="1">IF($B91&gt;summary!F$16,"",summary!F$23)</f>
        <v/>
      </c>
      <c r="G91" s="25" t="str">
        <f ca="1">IF($B91&gt;summary!C$16,"",C91*(1+summary!$C$9/12)^(summary!C$16-$B91))</f>
        <v/>
      </c>
      <c r="H91" s="12" t="str">
        <f ca="1">IF($B91&gt;summary!D$16,"",D91*(1+summary!$C$9/12)^(summary!D$16-$B91))</f>
        <v/>
      </c>
      <c r="I91" s="12" t="str">
        <f ca="1">IF($B91&gt;summary!E$16,"",E91*(1+summary!$C$9/12)^(summary!E$16-$B91))</f>
        <v/>
      </c>
      <c r="J91" s="26" t="str">
        <f ca="1">IF($B91&gt;summary!F$16,"",F91*(1+summary!$C$9/12)^(summary!F$16-$B91))</f>
        <v/>
      </c>
    </row>
    <row r="92" spans="2:10" x14ac:dyDescent="0.25">
      <c r="B92">
        <f t="shared" si="3"/>
        <v>86</v>
      </c>
      <c r="C92" s="25" t="str">
        <f ca="1">IF($B92&gt;summary!C$16,"",summary!C$23)</f>
        <v/>
      </c>
      <c r="D92" s="12" t="str">
        <f ca="1">IF($B92&gt;summary!D$16,"",summary!D$23)</f>
        <v/>
      </c>
      <c r="E92" s="12" t="str">
        <f ca="1">IF($B92&gt;summary!E$16,"",summary!E$23)</f>
        <v/>
      </c>
      <c r="F92" s="26" t="str">
        <f ca="1">IF($B92&gt;summary!F$16,"",summary!F$23)</f>
        <v/>
      </c>
      <c r="G92" s="25" t="str">
        <f ca="1">IF($B92&gt;summary!C$16,"",C92*(1+summary!$C$9/12)^(summary!C$16-$B92))</f>
        <v/>
      </c>
      <c r="H92" s="12" t="str">
        <f ca="1">IF($B92&gt;summary!D$16,"",D92*(1+summary!$C$9/12)^(summary!D$16-$B92))</f>
        <v/>
      </c>
      <c r="I92" s="12" t="str">
        <f ca="1">IF($B92&gt;summary!E$16,"",E92*(1+summary!$C$9/12)^(summary!E$16-$B92))</f>
        <v/>
      </c>
      <c r="J92" s="26" t="str">
        <f ca="1">IF($B92&gt;summary!F$16,"",F92*(1+summary!$C$9/12)^(summary!F$16-$B92))</f>
        <v/>
      </c>
    </row>
    <row r="93" spans="2:10" x14ac:dyDescent="0.25">
      <c r="B93">
        <f t="shared" si="3"/>
        <v>87</v>
      </c>
      <c r="C93" s="25" t="str">
        <f ca="1">IF($B93&gt;summary!C$16,"",summary!C$23)</f>
        <v/>
      </c>
      <c r="D93" s="12" t="str">
        <f ca="1">IF($B93&gt;summary!D$16,"",summary!D$23)</f>
        <v/>
      </c>
      <c r="E93" s="12" t="str">
        <f ca="1">IF($B93&gt;summary!E$16,"",summary!E$23)</f>
        <v/>
      </c>
      <c r="F93" s="26" t="str">
        <f ca="1">IF($B93&gt;summary!F$16,"",summary!F$23)</f>
        <v/>
      </c>
      <c r="G93" s="25" t="str">
        <f ca="1">IF($B93&gt;summary!C$16,"",C93*(1+summary!$C$9/12)^(summary!C$16-$B93))</f>
        <v/>
      </c>
      <c r="H93" s="12" t="str">
        <f ca="1">IF($B93&gt;summary!D$16,"",D93*(1+summary!$C$9/12)^(summary!D$16-$B93))</f>
        <v/>
      </c>
      <c r="I93" s="12" t="str">
        <f ca="1">IF($B93&gt;summary!E$16,"",E93*(1+summary!$C$9/12)^(summary!E$16-$B93))</f>
        <v/>
      </c>
      <c r="J93" s="26" t="str">
        <f ca="1">IF($B93&gt;summary!F$16,"",F93*(1+summary!$C$9/12)^(summary!F$16-$B93))</f>
        <v/>
      </c>
    </row>
    <row r="94" spans="2:10" x14ac:dyDescent="0.25">
      <c r="B94">
        <f t="shared" si="3"/>
        <v>88</v>
      </c>
      <c r="C94" s="25" t="str">
        <f ca="1">IF($B94&gt;summary!C$16,"",summary!C$23)</f>
        <v/>
      </c>
      <c r="D94" s="12" t="str">
        <f ca="1">IF($B94&gt;summary!D$16,"",summary!D$23)</f>
        <v/>
      </c>
      <c r="E94" s="12" t="str">
        <f ca="1">IF($B94&gt;summary!E$16,"",summary!E$23)</f>
        <v/>
      </c>
      <c r="F94" s="26" t="str">
        <f ca="1">IF($B94&gt;summary!F$16,"",summary!F$23)</f>
        <v/>
      </c>
      <c r="G94" s="25" t="str">
        <f ca="1">IF($B94&gt;summary!C$16,"",C94*(1+summary!$C$9/12)^(summary!C$16-$B94))</f>
        <v/>
      </c>
      <c r="H94" s="12" t="str">
        <f ca="1">IF($B94&gt;summary!D$16,"",D94*(1+summary!$C$9/12)^(summary!D$16-$B94))</f>
        <v/>
      </c>
      <c r="I94" s="12" t="str">
        <f ca="1">IF($B94&gt;summary!E$16,"",E94*(1+summary!$C$9/12)^(summary!E$16-$B94))</f>
        <v/>
      </c>
      <c r="J94" s="26" t="str">
        <f ca="1">IF($B94&gt;summary!F$16,"",F94*(1+summary!$C$9/12)^(summary!F$16-$B94))</f>
        <v/>
      </c>
    </row>
    <row r="95" spans="2:10" x14ac:dyDescent="0.25">
      <c r="B95">
        <f t="shared" si="3"/>
        <v>89</v>
      </c>
      <c r="C95" s="25" t="str">
        <f ca="1">IF($B95&gt;summary!C$16,"",summary!C$23)</f>
        <v/>
      </c>
      <c r="D95" s="12" t="str">
        <f ca="1">IF($B95&gt;summary!D$16,"",summary!D$23)</f>
        <v/>
      </c>
      <c r="E95" s="12" t="str">
        <f ca="1">IF($B95&gt;summary!E$16,"",summary!E$23)</f>
        <v/>
      </c>
      <c r="F95" s="26" t="str">
        <f ca="1">IF($B95&gt;summary!F$16,"",summary!F$23)</f>
        <v/>
      </c>
      <c r="G95" s="25" t="str">
        <f ca="1">IF($B95&gt;summary!C$16,"",C95*(1+summary!$C$9/12)^(summary!C$16-$B95))</f>
        <v/>
      </c>
      <c r="H95" s="12" t="str">
        <f ca="1">IF($B95&gt;summary!D$16,"",D95*(1+summary!$C$9/12)^(summary!D$16-$B95))</f>
        <v/>
      </c>
      <c r="I95" s="12" t="str">
        <f ca="1">IF($B95&gt;summary!E$16,"",E95*(1+summary!$C$9/12)^(summary!E$16-$B95))</f>
        <v/>
      </c>
      <c r="J95" s="26" t="str">
        <f ca="1">IF($B95&gt;summary!F$16,"",F95*(1+summary!$C$9/12)^(summary!F$16-$B95))</f>
        <v/>
      </c>
    </row>
    <row r="96" spans="2:10" x14ac:dyDescent="0.25">
      <c r="B96">
        <f t="shared" si="3"/>
        <v>90</v>
      </c>
      <c r="C96" s="25" t="str">
        <f ca="1">IF($B96&gt;summary!C$16,"",summary!C$23)</f>
        <v/>
      </c>
      <c r="D96" s="12" t="str">
        <f ca="1">IF($B96&gt;summary!D$16,"",summary!D$23)</f>
        <v/>
      </c>
      <c r="E96" s="12" t="str">
        <f ca="1">IF($B96&gt;summary!E$16,"",summary!E$23)</f>
        <v/>
      </c>
      <c r="F96" s="26" t="str">
        <f ca="1">IF($B96&gt;summary!F$16,"",summary!F$23)</f>
        <v/>
      </c>
      <c r="G96" s="25" t="str">
        <f ca="1">IF($B96&gt;summary!C$16,"",C96*(1+summary!$C$9/12)^(summary!C$16-$B96))</f>
        <v/>
      </c>
      <c r="H96" s="12" t="str">
        <f ca="1">IF($B96&gt;summary!D$16,"",D96*(1+summary!$C$9/12)^(summary!D$16-$B96))</f>
        <v/>
      </c>
      <c r="I96" s="12" t="str">
        <f ca="1">IF($B96&gt;summary!E$16,"",E96*(1+summary!$C$9/12)^(summary!E$16-$B96))</f>
        <v/>
      </c>
      <c r="J96" s="26" t="str">
        <f ca="1">IF($B96&gt;summary!F$16,"",F96*(1+summary!$C$9/12)^(summary!F$16-$B96))</f>
        <v/>
      </c>
    </row>
    <row r="97" spans="2:10" x14ac:dyDescent="0.25">
      <c r="B97">
        <f t="shared" si="3"/>
        <v>91</v>
      </c>
      <c r="C97" s="25" t="str">
        <f ca="1">IF($B97&gt;summary!C$16,"",summary!C$23)</f>
        <v/>
      </c>
      <c r="D97" s="12" t="str">
        <f ca="1">IF($B97&gt;summary!D$16,"",summary!D$23)</f>
        <v/>
      </c>
      <c r="E97" s="12" t="str">
        <f ca="1">IF($B97&gt;summary!E$16,"",summary!E$23)</f>
        <v/>
      </c>
      <c r="F97" s="26" t="str">
        <f ca="1">IF($B97&gt;summary!F$16,"",summary!F$23)</f>
        <v/>
      </c>
      <c r="G97" s="25" t="str">
        <f ca="1">IF($B97&gt;summary!C$16,"",C97*(1+summary!$C$9/12)^(summary!C$16-$B97))</f>
        <v/>
      </c>
      <c r="H97" s="12" t="str">
        <f ca="1">IF($B97&gt;summary!D$16,"",D97*(1+summary!$C$9/12)^(summary!D$16-$B97))</f>
        <v/>
      </c>
      <c r="I97" s="12" t="str">
        <f ca="1">IF($B97&gt;summary!E$16,"",E97*(1+summary!$C$9/12)^(summary!E$16-$B97))</f>
        <v/>
      </c>
      <c r="J97" s="26" t="str">
        <f ca="1">IF($B97&gt;summary!F$16,"",F97*(1+summary!$C$9/12)^(summary!F$16-$B97))</f>
        <v/>
      </c>
    </row>
    <row r="98" spans="2:10" x14ac:dyDescent="0.25">
      <c r="B98">
        <f t="shared" si="3"/>
        <v>92</v>
      </c>
      <c r="C98" s="25" t="str">
        <f ca="1">IF($B98&gt;summary!C$16,"",summary!C$23)</f>
        <v/>
      </c>
      <c r="D98" s="12" t="str">
        <f ca="1">IF($B98&gt;summary!D$16,"",summary!D$23)</f>
        <v/>
      </c>
      <c r="E98" s="12" t="str">
        <f ca="1">IF($B98&gt;summary!E$16,"",summary!E$23)</f>
        <v/>
      </c>
      <c r="F98" s="26" t="str">
        <f ca="1">IF($B98&gt;summary!F$16,"",summary!F$23)</f>
        <v/>
      </c>
      <c r="G98" s="25" t="str">
        <f ca="1">IF($B98&gt;summary!C$16,"",C98*(1+summary!$C$9/12)^(summary!C$16-$B98))</f>
        <v/>
      </c>
      <c r="H98" s="12" t="str">
        <f ca="1">IF($B98&gt;summary!D$16,"",D98*(1+summary!$C$9/12)^(summary!D$16-$B98))</f>
        <v/>
      </c>
      <c r="I98" s="12" t="str">
        <f ca="1">IF($B98&gt;summary!E$16,"",E98*(1+summary!$C$9/12)^(summary!E$16-$B98))</f>
        <v/>
      </c>
      <c r="J98" s="26" t="str">
        <f ca="1">IF($B98&gt;summary!F$16,"",F98*(1+summary!$C$9/12)^(summary!F$16-$B98))</f>
        <v/>
      </c>
    </row>
    <row r="99" spans="2:10" x14ac:dyDescent="0.25">
      <c r="B99">
        <f t="shared" si="3"/>
        <v>93</v>
      </c>
      <c r="C99" s="25" t="str">
        <f ca="1">IF($B99&gt;summary!C$16,"",summary!C$23)</f>
        <v/>
      </c>
      <c r="D99" s="12" t="str">
        <f ca="1">IF($B99&gt;summary!D$16,"",summary!D$23)</f>
        <v/>
      </c>
      <c r="E99" s="12" t="str">
        <f ca="1">IF($B99&gt;summary!E$16,"",summary!E$23)</f>
        <v/>
      </c>
      <c r="F99" s="26" t="str">
        <f ca="1">IF($B99&gt;summary!F$16,"",summary!F$23)</f>
        <v/>
      </c>
      <c r="G99" s="25" t="str">
        <f ca="1">IF($B99&gt;summary!C$16,"",C99*(1+summary!$C$9/12)^(summary!C$16-$B99))</f>
        <v/>
      </c>
      <c r="H99" s="12" t="str">
        <f ca="1">IF($B99&gt;summary!D$16,"",D99*(1+summary!$C$9/12)^(summary!D$16-$B99))</f>
        <v/>
      </c>
      <c r="I99" s="12" t="str">
        <f ca="1">IF($B99&gt;summary!E$16,"",E99*(1+summary!$C$9/12)^(summary!E$16-$B99))</f>
        <v/>
      </c>
      <c r="J99" s="26" t="str">
        <f ca="1">IF($B99&gt;summary!F$16,"",F99*(1+summary!$C$9/12)^(summary!F$16-$B99))</f>
        <v/>
      </c>
    </row>
    <row r="100" spans="2:10" x14ac:dyDescent="0.25">
      <c r="B100">
        <f t="shared" si="3"/>
        <v>94</v>
      </c>
      <c r="C100" s="25" t="str">
        <f ca="1">IF($B100&gt;summary!C$16,"",summary!C$23)</f>
        <v/>
      </c>
      <c r="D100" s="12" t="str">
        <f ca="1">IF($B100&gt;summary!D$16,"",summary!D$23)</f>
        <v/>
      </c>
      <c r="E100" s="12" t="str">
        <f ca="1">IF($B100&gt;summary!E$16,"",summary!E$23)</f>
        <v/>
      </c>
      <c r="F100" s="26" t="str">
        <f ca="1">IF($B100&gt;summary!F$16,"",summary!F$23)</f>
        <v/>
      </c>
      <c r="G100" s="25" t="str">
        <f ca="1">IF($B100&gt;summary!C$16,"",C100*(1+summary!$C$9/12)^(summary!C$16-$B100))</f>
        <v/>
      </c>
      <c r="H100" s="12" t="str">
        <f ca="1">IF($B100&gt;summary!D$16,"",D100*(1+summary!$C$9/12)^(summary!D$16-$B100))</f>
        <v/>
      </c>
      <c r="I100" s="12" t="str">
        <f ca="1">IF($B100&gt;summary!E$16,"",E100*(1+summary!$C$9/12)^(summary!E$16-$B100))</f>
        <v/>
      </c>
      <c r="J100" s="26" t="str">
        <f ca="1">IF($B100&gt;summary!F$16,"",F100*(1+summary!$C$9/12)^(summary!F$16-$B100))</f>
        <v/>
      </c>
    </row>
    <row r="101" spans="2:10" x14ac:dyDescent="0.25">
      <c r="B101">
        <f t="shared" si="3"/>
        <v>95</v>
      </c>
      <c r="C101" s="25" t="str">
        <f ca="1">IF($B101&gt;summary!C$16,"",summary!C$23)</f>
        <v/>
      </c>
      <c r="D101" s="12" t="str">
        <f ca="1">IF($B101&gt;summary!D$16,"",summary!D$23)</f>
        <v/>
      </c>
      <c r="E101" s="12" t="str">
        <f ca="1">IF($B101&gt;summary!E$16,"",summary!E$23)</f>
        <v/>
      </c>
      <c r="F101" s="26" t="str">
        <f ca="1">IF($B101&gt;summary!F$16,"",summary!F$23)</f>
        <v/>
      </c>
      <c r="G101" s="25" t="str">
        <f ca="1">IF($B101&gt;summary!C$16,"",C101*(1+summary!$C$9/12)^(summary!C$16-$B101))</f>
        <v/>
      </c>
      <c r="H101" s="12" t="str">
        <f ca="1">IF($B101&gt;summary!D$16,"",D101*(1+summary!$C$9/12)^(summary!D$16-$B101))</f>
        <v/>
      </c>
      <c r="I101" s="12" t="str">
        <f ca="1">IF($B101&gt;summary!E$16,"",E101*(1+summary!$C$9/12)^(summary!E$16-$B101))</f>
        <v/>
      </c>
      <c r="J101" s="26" t="str">
        <f ca="1">IF($B101&gt;summary!F$16,"",F101*(1+summary!$C$9/12)^(summary!F$16-$B101))</f>
        <v/>
      </c>
    </row>
    <row r="102" spans="2:10" x14ac:dyDescent="0.25">
      <c r="B102">
        <f t="shared" si="3"/>
        <v>96</v>
      </c>
      <c r="C102" s="25" t="str">
        <f ca="1">IF($B102&gt;summary!C$16,"",summary!C$23)</f>
        <v/>
      </c>
      <c r="D102" s="12" t="str">
        <f ca="1">IF($B102&gt;summary!D$16,"",summary!D$23)</f>
        <v/>
      </c>
      <c r="E102" s="12" t="str">
        <f ca="1">IF($B102&gt;summary!E$16,"",summary!E$23)</f>
        <v/>
      </c>
      <c r="F102" s="26" t="str">
        <f ca="1">IF($B102&gt;summary!F$16,"",summary!F$23)</f>
        <v/>
      </c>
      <c r="G102" s="25" t="str">
        <f ca="1">IF($B102&gt;summary!C$16,"",C102*(1+summary!$C$9/12)^(summary!C$16-$B102))</f>
        <v/>
      </c>
      <c r="H102" s="12" t="str">
        <f ca="1">IF($B102&gt;summary!D$16,"",D102*(1+summary!$C$9/12)^(summary!D$16-$B102))</f>
        <v/>
      </c>
      <c r="I102" s="12" t="str">
        <f ca="1">IF($B102&gt;summary!E$16,"",E102*(1+summary!$C$9/12)^(summary!E$16-$B102))</f>
        <v/>
      </c>
      <c r="J102" s="26" t="str">
        <f ca="1">IF($B102&gt;summary!F$16,"",F102*(1+summary!$C$9/12)^(summary!F$16-$B102))</f>
        <v/>
      </c>
    </row>
    <row r="103" spans="2:10" x14ac:dyDescent="0.25">
      <c r="B103">
        <f t="shared" si="3"/>
        <v>97</v>
      </c>
      <c r="C103" s="25" t="str">
        <f ca="1">IF($B103&gt;summary!C$16,"",summary!C$23)</f>
        <v/>
      </c>
      <c r="D103" s="12" t="str">
        <f ca="1">IF($B103&gt;summary!D$16,"",summary!D$23)</f>
        <v/>
      </c>
      <c r="E103" s="12" t="str">
        <f ca="1">IF($B103&gt;summary!E$16,"",summary!E$23)</f>
        <v/>
      </c>
      <c r="F103" s="26" t="str">
        <f ca="1">IF($B103&gt;summary!F$16,"",summary!F$23)</f>
        <v/>
      </c>
      <c r="G103" s="25" t="str">
        <f ca="1">IF($B103&gt;summary!C$16,"",C103*(1+summary!$C$9/12)^(summary!C$16-$B103))</f>
        <v/>
      </c>
      <c r="H103" s="12" t="str">
        <f ca="1">IF($B103&gt;summary!D$16,"",D103*(1+summary!$C$9/12)^(summary!D$16-$B103))</f>
        <v/>
      </c>
      <c r="I103" s="12" t="str">
        <f ca="1">IF($B103&gt;summary!E$16,"",E103*(1+summary!$C$9/12)^(summary!E$16-$B103))</f>
        <v/>
      </c>
      <c r="J103" s="26" t="str">
        <f ca="1">IF($B103&gt;summary!F$16,"",F103*(1+summary!$C$9/12)^(summary!F$16-$B103))</f>
        <v/>
      </c>
    </row>
    <row r="104" spans="2:10" x14ac:dyDescent="0.25">
      <c r="B104">
        <f t="shared" si="3"/>
        <v>98</v>
      </c>
      <c r="C104" s="25" t="str">
        <f ca="1">IF($B104&gt;summary!C$16,"",summary!C$23)</f>
        <v/>
      </c>
      <c r="D104" s="12" t="str">
        <f ca="1">IF($B104&gt;summary!D$16,"",summary!D$23)</f>
        <v/>
      </c>
      <c r="E104" s="12" t="str">
        <f ca="1">IF($B104&gt;summary!E$16,"",summary!E$23)</f>
        <v/>
      </c>
      <c r="F104" s="26" t="str">
        <f ca="1">IF($B104&gt;summary!F$16,"",summary!F$23)</f>
        <v/>
      </c>
      <c r="G104" s="25" t="str">
        <f ca="1">IF($B104&gt;summary!C$16,"",C104*(1+summary!$C$9/12)^(summary!C$16-$B104))</f>
        <v/>
      </c>
      <c r="H104" s="12" t="str">
        <f ca="1">IF($B104&gt;summary!D$16,"",D104*(1+summary!$C$9/12)^(summary!D$16-$B104))</f>
        <v/>
      </c>
      <c r="I104" s="12" t="str">
        <f ca="1">IF($B104&gt;summary!E$16,"",E104*(1+summary!$C$9/12)^(summary!E$16-$B104))</f>
        <v/>
      </c>
      <c r="J104" s="26" t="str">
        <f ca="1">IF($B104&gt;summary!F$16,"",F104*(1+summary!$C$9/12)^(summary!F$16-$B104))</f>
        <v/>
      </c>
    </row>
    <row r="105" spans="2:10" x14ac:dyDescent="0.25">
      <c r="B105">
        <f t="shared" si="3"/>
        <v>99</v>
      </c>
      <c r="C105" s="25" t="str">
        <f ca="1">IF($B105&gt;summary!C$16,"",summary!C$23)</f>
        <v/>
      </c>
      <c r="D105" s="12" t="str">
        <f ca="1">IF($B105&gt;summary!D$16,"",summary!D$23)</f>
        <v/>
      </c>
      <c r="E105" s="12" t="str">
        <f ca="1">IF($B105&gt;summary!E$16,"",summary!E$23)</f>
        <v/>
      </c>
      <c r="F105" s="26" t="str">
        <f ca="1">IF($B105&gt;summary!F$16,"",summary!F$23)</f>
        <v/>
      </c>
      <c r="G105" s="25" t="str">
        <f ca="1">IF($B105&gt;summary!C$16,"",C105*(1+summary!$C$9/12)^(summary!C$16-$B105))</f>
        <v/>
      </c>
      <c r="H105" s="12" t="str">
        <f ca="1">IF($B105&gt;summary!D$16,"",D105*(1+summary!$C$9/12)^(summary!D$16-$B105))</f>
        <v/>
      </c>
      <c r="I105" s="12" t="str">
        <f ca="1">IF($B105&gt;summary!E$16,"",E105*(1+summary!$C$9/12)^(summary!E$16-$B105))</f>
        <v/>
      </c>
      <c r="J105" s="26" t="str">
        <f ca="1">IF($B105&gt;summary!F$16,"",F105*(1+summary!$C$9/12)^(summary!F$16-$B105))</f>
        <v/>
      </c>
    </row>
    <row r="106" spans="2:10" x14ac:dyDescent="0.25">
      <c r="B106">
        <f t="shared" si="3"/>
        <v>100</v>
      </c>
      <c r="C106" s="25" t="str">
        <f ca="1">IF($B106&gt;summary!C$16,"",summary!C$23)</f>
        <v/>
      </c>
      <c r="D106" s="12" t="str">
        <f ca="1">IF($B106&gt;summary!D$16,"",summary!D$23)</f>
        <v/>
      </c>
      <c r="E106" s="12" t="str">
        <f ca="1">IF($B106&gt;summary!E$16,"",summary!E$23)</f>
        <v/>
      </c>
      <c r="F106" s="26" t="str">
        <f ca="1">IF($B106&gt;summary!F$16,"",summary!F$23)</f>
        <v/>
      </c>
      <c r="G106" s="25" t="str">
        <f ca="1">IF($B106&gt;summary!C$16,"",C106*(1+summary!$C$9/12)^(summary!C$16-$B106))</f>
        <v/>
      </c>
      <c r="H106" s="12" t="str">
        <f ca="1">IF($B106&gt;summary!D$16,"",D106*(1+summary!$C$9/12)^(summary!D$16-$B106))</f>
        <v/>
      </c>
      <c r="I106" s="12" t="str">
        <f ca="1">IF($B106&gt;summary!E$16,"",E106*(1+summary!$C$9/12)^(summary!E$16-$B106))</f>
        <v/>
      </c>
      <c r="J106" s="26" t="str">
        <f ca="1">IF($B106&gt;summary!F$16,"",F106*(1+summary!$C$9/12)^(summary!F$16-$B106))</f>
        <v/>
      </c>
    </row>
    <row r="107" spans="2:10" x14ac:dyDescent="0.25">
      <c r="B107">
        <f t="shared" si="3"/>
        <v>101</v>
      </c>
      <c r="C107" s="25" t="str">
        <f ca="1">IF($B107&gt;summary!C$16,"",summary!C$23)</f>
        <v/>
      </c>
      <c r="D107" s="12" t="str">
        <f ca="1">IF($B107&gt;summary!D$16,"",summary!D$23)</f>
        <v/>
      </c>
      <c r="E107" s="12" t="str">
        <f ca="1">IF($B107&gt;summary!E$16,"",summary!E$23)</f>
        <v/>
      </c>
      <c r="F107" s="26" t="str">
        <f ca="1">IF($B107&gt;summary!F$16,"",summary!F$23)</f>
        <v/>
      </c>
      <c r="G107" s="25" t="str">
        <f ca="1">IF($B107&gt;summary!C$16,"",C107*(1+summary!$C$9/12)^(summary!C$16-$B107))</f>
        <v/>
      </c>
      <c r="H107" s="12" t="str">
        <f ca="1">IF($B107&gt;summary!D$16,"",D107*(1+summary!$C$9/12)^(summary!D$16-$B107))</f>
        <v/>
      </c>
      <c r="I107" s="12" t="str">
        <f ca="1">IF($B107&gt;summary!E$16,"",E107*(1+summary!$C$9/12)^(summary!E$16-$B107))</f>
        <v/>
      </c>
      <c r="J107" s="26" t="str">
        <f ca="1">IF($B107&gt;summary!F$16,"",F107*(1+summary!$C$9/12)^(summary!F$16-$B107))</f>
        <v/>
      </c>
    </row>
    <row r="108" spans="2:10" x14ac:dyDescent="0.25">
      <c r="B108">
        <f t="shared" si="3"/>
        <v>102</v>
      </c>
      <c r="C108" s="25" t="str">
        <f ca="1">IF($B108&gt;summary!C$16,"",summary!C$23)</f>
        <v/>
      </c>
      <c r="D108" s="12" t="str">
        <f ca="1">IF($B108&gt;summary!D$16,"",summary!D$23)</f>
        <v/>
      </c>
      <c r="E108" s="12" t="str">
        <f ca="1">IF($B108&gt;summary!E$16,"",summary!E$23)</f>
        <v/>
      </c>
      <c r="F108" s="26" t="str">
        <f ca="1">IF($B108&gt;summary!F$16,"",summary!F$23)</f>
        <v/>
      </c>
      <c r="G108" s="25" t="str">
        <f ca="1">IF($B108&gt;summary!C$16,"",C108*(1+summary!$C$9/12)^(summary!C$16-$B108))</f>
        <v/>
      </c>
      <c r="H108" s="12" t="str">
        <f ca="1">IF($B108&gt;summary!D$16,"",D108*(1+summary!$C$9/12)^(summary!D$16-$B108))</f>
        <v/>
      </c>
      <c r="I108" s="12" t="str">
        <f ca="1">IF($B108&gt;summary!E$16,"",E108*(1+summary!$C$9/12)^(summary!E$16-$B108))</f>
        <v/>
      </c>
      <c r="J108" s="26" t="str">
        <f ca="1">IF($B108&gt;summary!F$16,"",F108*(1+summary!$C$9/12)^(summary!F$16-$B108))</f>
        <v/>
      </c>
    </row>
    <row r="109" spans="2:10" x14ac:dyDescent="0.25">
      <c r="B109">
        <f t="shared" si="3"/>
        <v>103</v>
      </c>
      <c r="C109" s="25" t="str">
        <f ca="1">IF($B109&gt;summary!C$16,"",summary!C$23)</f>
        <v/>
      </c>
      <c r="D109" s="12" t="str">
        <f ca="1">IF($B109&gt;summary!D$16,"",summary!D$23)</f>
        <v/>
      </c>
      <c r="E109" s="12" t="str">
        <f ca="1">IF($B109&gt;summary!E$16,"",summary!E$23)</f>
        <v/>
      </c>
      <c r="F109" s="26" t="str">
        <f ca="1">IF($B109&gt;summary!F$16,"",summary!F$23)</f>
        <v/>
      </c>
      <c r="G109" s="25" t="str">
        <f ca="1">IF($B109&gt;summary!C$16,"",C109*(1+summary!$C$9/12)^(summary!C$16-$B109))</f>
        <v/>
      </c>
      <c r="H109" s="12" t="str">
        <f ca="1">IF($B109&gt;summary!D$16,"",D109*(1+summary!$C$9/12)^(summary!D$16-$B109))</f>
        <v/>
      </c>
      <c r="I109" s="12" t="str">
        <f ca="1">IF($B109&gt;summary!E$16,"",E109*(1+summary!$C$9/12)^(summary!E$16-$B109))</f>
        <v/>
      </c>
      <c r="J109" s="26" t="str">
        <f ca="1">IF($B109&gt;summary!F$16,"",F109*(1+summary!$C$9/12)^(summary!F$16-$B109))</f>
        <v/>
      </c>
    </row>
    <row r="110" spans="2:10" x14ac:dyDescent="0.25">
      <c r="B110">
        <f t="shared" si="3"/>
        <v>104</v>
      </c>
      <c r="C110" s="25" t="str">
        <f ca="1">IF($B110&gt;summary!C$16,"",summary!C$23)</f>
        <v/>
      </c>
      <c r="D110" s="12" t="str">
        <f ca="1">IF($B110&gt;summary!D$16,"",summary!D$23)</f>
        <v/>
      </c>
      <c r="E110" s="12" t="str">
        <f ca="1">IF($B110&gt;summary!E$16,"",summary!E$23)</f>
        <v/>
      </c>
      <c r="F110" s="26" t="str">
        <f ca="1">IF($B110&gt;summary!F$16,"",summary!F$23)</f>
        <v/>
      </c>
      <c r="G110" s="25" t="str">
        <f ca="1">IF($B110&gt;summary!C$16,"",C110*(1+summary!$C$9/12)^(summary!C$16-$B110))</f>
        <v/>
      </c>
      <c r="H110" s="12" t="str">
        <f ca="1">IF($B110&gt;summary!D$16,"",D110*(1+summary!$C$9/12)^(summary!D$16-$B110))</f>
        <v/>
      </c>
      <c r="I110" s="12" t="str">
        <f ca="1">IF($B110&gt;summary!E$16,"",E110*(1+summary!$C$9/12)^(summary!E$16-$B110))</f>
        <v/>
      </c>
      <c r="J110" s="26" t="str">
        <f ca="1">IF($B110&gt;summary!F$16,"",F110*(1+summary!$C$9/12)^(summary!F$16-$B110))</f>
        <v/>
      </c>
    </row>
    <row r="111" spans="2:10" x14ac:dyDescent="0.25">
      <c r="B111">
        <f t="shared" si="3"/>
        <v>105</v>
      </c>
      <c r="C111" s="25" t="str">
        <f ca="1">IF($B111&gt;summary!C$16,"",summary!C$23)</f>
        <v/>
      </c>
      <c r="D111" s="12" t="str">
        <f ca="1">IF($B111&gt;summary!D$16,"",summary!D$23)</f>
        <v/>
      </c>
      <c r="E111" s="12" t="str">
        <f ca="1">IF($B111&gt;summary!E$16,"",summary!E$23)</f>
        <v/>
      </c>
      <c r="F111" s="26" t="str">
        <f ca="1">IF($B111&gt;summary!F$16,"",summary!F$23)</f>
        <v/>
      </c>
      <c r="G111" s="25" t="str">
        <f ca="1">IF($B111&gt;summary!C$16,"",C111*(1+summary!$C$9/12)^(summary!C$16-$B111))</f>
        <v/>
      </c>
      <c r="H111" s="12" t="str">
        <f ca="1">IF($B111&gt;summary!D$16,"",D111*(1+summary!$C$9/12)^(summary!D$16-$B111))</f>
        <v/>
      </c>
      <c r="I111" s="12" t="str">
        <f ca="1">IF($B111&gt;summary!E$16,"",E111*(1+summary!$C$9/12)^(summary!E$16-$B111))</f>
        <v/>
      </c>
      <c r="J111" s="26" t="str">
        <f ca="1">IF($B111&gt;summary!F$16,"",F111*(1+summary!$C$9/12)^(summary!F$16-$B111))</f>
        <v/>
      </c>
    </row>
    <row r="112" spans="2:10" x14ac:dyDescent="0.25">
      <c r="B112">
        <f t="shared" si="3"/>
        <v>106</v>
      </c>
      <c r="C112" s="25" t="str">
        <f ca="1">IF($B112&gt;summary!C$16,"",summary!C$23)</f>
        <v/>
      </c>
      <c r="D112" s="12" t="str">
        <f ca="1">IF($B112&gt;summary!D$16,"",summary!D$23)</f>
        <v/>
      </c>
      <c r="E112" s="12" t="str">
        <f ca="1">IF($B112&gt;summary!E$16,"",summary!E$23)</f>
        <v/>
      </c>
      <c r="F112" s="26" t="str">
        <f ca="1">IF($B112&gt;summary!F$16,"",summary!F$23)</f>
        <v/>
      </c>
      <c r="G112" s="25" t="str">
        <f ca="1">IF($B112&gt;summary!C$16,"",C112*(1+summary!$C$9/12)^(summary!C$16-$B112))</f>
        <v/>
      </c>
      <c r="H112" s="12" t="str">
        <f ca="1">IF($B112&gt;summary!D$16,"",D112*(1+summary!$C$9/12)^(summary!D$16-$B112))</f>
        <v/>
      </c>
      <c r="I112" s="12" t="str">
        <f ca="1">IF($B112&gt;summary!E$16,"",E112*(1+summary!$C$9/12)^(summary!E$16-$B112))</f>
        <v/>
      </c>
      <c r="J112" s="26" t="str">
        <f ca="1">IF($B112&gt;summary!F$16,"",F112*(1+summary!$C$9/12)^(summary!F$16-$B112))</f>
        <v/>
      </c>
    </row>
    <row r="113" spans="2:10" x14ac:dyDescent="0.25">
      <c r="B113">
        <f t="shared" si="3"/>
        <v>107</v>
      </c>
      <c r="C113" s="25" t="str">
        <f ca="1">IF($B113&gt;summary!C$16,"",summary!C$23)</f>
        <v/>
      </c>
      <c r="D113" s="12" t="str">
        <f ca="1">IF($B113&gt;summary!D$16,"",summary!D$23)</f>
        <v/>
      </c>
      <c r="E113" s="12" t="str">
        <f ca="1">IF($B113&gt;summary!E$16,"",summary!E$23)</f>
        <v/>
      </c>
      <c r="F113" s="26" t="str">
        <f ca="1">IF($B113&gt;summary!F$16,"",summary!F$23)</f>
        <v/>
      </c>
      <c r="G113" s="25" t="str">
        <f ca="1">IF($B113&gt;summary!C$16,"",C113*(1+summary!$C$9/12)^(summary!C$16-$B113))</f>
        <v/>
      </c>
      <c r="H113" s="12" t="str">
        <f ca="1">IF($B113&gt;summary!D$16,"",D113*(1+summary!$C$9/12)^(summary!D$16-$B113))</f>
        <v/>
      </c>
      <c r="I113" s="12" t="str">
        <f ca="1">IF($B113&gt;summary!E$16,"",E113*(1+summary!$C$9/12)^(summary!E$16-$B113))</f>
        <v/>
      </c>
      <c r="J113" s="26" t="str">
        <f ca="1">IF($B113&gt;summary!F$16,"",F113*(1+summary!$C$9/12)^(summary!F$16-$B113))</f>
        <v/>
      </c>
    </row>
    <row r="114" spans="2:10" x14ac:dyDescent="0.25">
      <c r="B114">
        <f t="shared" si="3"/>
        <v>108</v>
      </c>
      <c r="C114" s="25" t="str">
        <f ca="1">IF($B114&gt;summary!C$16,"",summary!C$23)</f>
        <v/>
      </c>
      <c r="D114" s="12" t="str">
        <f ca="1">IF($B114&gt;summary!D$16,"",summary!D$23)</f>
        <v/>
      </c>
      <c r="E114" s="12" t="str">
        <f ca="1">IF($B114&gt;summary!E$16,"",summary!E$23)</f>
        <v/>
      </c>
      <c r="F114" s="26" t="str">
        <f ca="1">IF($B114&gt;summary!F$16,"",summary!F$23)</f>
        <v/>
      </c>
      <c r="G114" s="25" t="str">
        <f ca="1">IF($B114&gt;summary!C$16,"",C114*(1+summary!$C$9/12)^(summary!C$16-$B114))</f>
        <v/>
      </c>
      <c r="H114" s="12" t="str">
        <f ca="1">IF($B114&gt;summary!D$16,"",D114*(1+summary!$C$9/12)^(summary!D$16-$B114))</f>
        <v/>
      </c>
      <c r="I114" s="12" t="str">
        <f ca="1">IF($B114&gt;summary!E$16,"",E114*(1+summary!$C$9/12)^(summary!E$16-$B114))</f>
        <v/>
      </c>
      <c r="J114" s="26" t="str">
        <f ca="1">IF($B114&gt;summary!F$16,"",F114*(1+summary!$C$9/12)^(summary!F$16-$B114))</f>
        <v/>
      </c>
    </row>
    <row r="115" spans="2:10" x14ac:dyDescent="0.25">
      <c r="B115">
        <f t="shared" si="3"/>
        <v>109</v>
      </c>
      <c r="C115" s="25" t="str">
        <f ca="1">IF($B115&gt;summary!C$16,"",summary!C$23)</f>
        <v/>
      </c>
      <c r="D115" s="12" t="str">
        <f ca="1">IF($B115&gt;summary!D$16,"",summary!D$23)</f>
        <v/>
      </c>
      <c r="E115" s="12" t="str">
        <f ca="1">IF($B115&gt;summary!E$16,"",summary!E$23)</f>
        <v/>
      </c>
      <c r="F115" s="26" t="str">
        <f ca="1">IF($B115&gt;summary!F$16,"",summary!F$23)</f>
        <v/>
      </c>
      <c r="G115" s="25" t="str">
        <f ca="1">IF($B115&gt;summary!C$16,"",C115*(1+summary!$C$9/12)^(summary!C$16-$B115))</f>
        <v/>
      </c>
      <c r="H115" s="12" t="str">
        <f ca="1">IF($B115&gt;summary!D$16,"",D115*(1+summary!$C$9/12)^(summary!D$16-$B115))</f>
        <v/>
      </c>
      <c r="I115" s="12" t="str">
        <f ca="1">IF($B115&gt;summary!E$16,"",E115*(1+summary!$C$9/12)^(summary!E$16-$B115))</f>
        <v/>
      </c>
      <c r="J115" s="26" t="str">
        <f ca="1">IF($B115&gt;summary!F$16,"",F115*(1+summary!$C$9/12)^(summary!F$16-$B115))</f>
        <v/>
      </c>
    </row>
    <row r="116" spans="2:10" x14ac:dyDescent="0.25">
      <c r="B116">
        <f t="shared" si="3"/>
        <v>110</v>
      </c>
      <c r="C116" s="25" t="str">
        <f ca="1">IF($B116&gt;summary!C$16,"",summary!C$23)</f>
        <v/>
      </c>
      <c r="D116" s="12" t="str">
        <f ca="1">IF($B116&gt;summary!D$16,"",summary!D$23)</f>
        <v/>
      </c>
      <c r="E116" s="12" t="str">
        <f ca="1">IF($B116&gt;summary!E$16,"",summary!E$23)</f>
        <v/>
      </c>
      <c r="F116" s="26" t="str">
        <f ca="1">IF($B116&gt;summary!F$16,"",summary!F$23)</f>
        <v/>
      </c>
      <c r="G116" s="25" t="str">
        <f ca="1">IF($B116&gt;summary!C$16,"",C116*(1+summary!$C$9/12)^(summary!C$16-$B116))</f>
        <v/>
      </c>
      <c r="H116" s="12" t="str">
        <f ca="1">IF($B116&gt;summary!D$16,"",D116*(1+summary!$C$9/12)^(summary!D$16-$B116))</f>
        <v/>
      </c>
      <c r="I116" s="12" t="str">
        <f ca="1">IF($B116&gt;summary!E$16,"",E116*(1+summary!$C$9/12)^(summary!E$16-$B116))</f>
        <v/>
      </c>
      <c r="J116" s="26" t="str">
        <f ca="1">IF($B116&gt;summary!F$16,"",F116*(1+summary!$C$9/12)^(summary!F$16-$B116))</f>
        <v/>
      </c>
    </row>
    <row r="117" spans="2:10" x14ac:dyDescent="0.25">
      <c r="B117">
        <f t="shared" si="3"/>
        <v>111</v>
      </c>
      <c r="C117" s="25" t="str">
        <f ca="1">IF($B117&gt;summary!C$16,"",summary!C$23)</f>
        <v/>
      </c>
      <c r="D117" s="12" t="str">
        <f ca="1">IF($B117&gt;summary!D$16,"",summary!D$23)</f>
        <v/>
      </c>
      <c r="E117" s="12" t="str">
        <f ca="1">IF($B117&gt;summary!E$16,"",summary!E$23)</f>
        <v/>
      </c>
      <c r="F117" s="26" t="str">
        <f ca="1">IF($B117&gt;summary!F$16,"",summary!F$23)</f>
        <v/>
      </c>
      <c r="G117" s="25" t="str">
        <f ca="1">IF($B117&gt;summary!C$16,"",C117*(1+summary!$C$9/12)^(summary!C$16-$B117))</f>
        <v/>
      </c>
      <c r="H117" s="12" t="str">
        <f ca="1">IF($B117&gt;summary!D$16,"",D117*(1+summary!$C$9/12)^(summary!D$16-$B117))</f>
        <v/>
      </c>
      <c r="I117" s="12" t="str">
        <f ca="1">IF($B117&gt;summary!E$16,"",E117*(1+summary!$C$9/12)^(summary!E$16-$B117))</f>
        <v/>
      </c>
      <c r="J117" s="26" t="str">
        <f ca="1">IF($B117&gt;summary!F$16,"",F117*(1+summary!$C$9/12)^(summary!F$16-$B117))</f>
        <v/>
      </c>
    </row>
    <row r="118" spans="2:10" x14ac:dyDescent="0.25">
      <c r="B118">
        <f t="shared" si="3"/>
        <v>112</v>
      </c>
      <c r="C118" s="25" t="str">
        <f ca="1">IF($B118&gt;summary!C$16,"",summary!C$23)</f>
        <v/>
      </c>
      <c r="D118" s="12" t="str">
        <f ca="1">IF($B118&gt;summary!D$16,"",summary!D$23)</f>
        <v/>
      </c>
      <c r="E118" s="12" t="str">
        <f ca="1">IF($B118&gt;summary!E$16,"",summary!E$23)</f>
        <v/>
      </c>
      <c r="F118" s="26" t="str">
        <f ca="1">IF($B118&gt;summary!F$16,"",summary!F$23)</f>
        <v/>
      </c>
      <c r="G118" s="25" t="str">
        <f ca="1">IF($B118&gt;summary!C$16,"",C118*(1+summary!$C$9/12)^(summary!C$16-$B118))</f>
        <v/>
      </c>
      <c r="H118" s="12" t="str">
        <f ca="1">IF($B118&gt;summary!D$16,"",D118*(1+summary!$C$9/12)^(summary!D$16-$B118))</f>
        <v/>
      </c>
      <c r="I118" s="12" t="str">
        <f ca="1">IF($B118&gt;summary!E$16,"",E118*(1+summary!$C$9/12)^(summary!E$16-$B118))</f>
        <v/>
      </c>
      <c r="J118" s="26" t="str">
        <f ca="1">IF($B118&gt;summary!F$16,"",F118*(1+summary!$C$9/12)^(summary!F$16-$B118))</f>
        <v/>
      </c>
    </row>
    <row r="119" spans="2:10" x14ac:dyDescent="0.25">
      <c r="B119">
        <f t="shared" si="3"/>
        <v>113</v>
      </c>
      <c r="C119" s="25" t="str">
        <f ca="1">IF($B119&gt;summary!C$16,"",summary!C$23)</f>
        <v/>
      </c>
      <c r="D119" s="12" t="str">
        <f ca="1">IF($B119&gt;summary!D$16,"",summary!D$23)</f>
        <v/>
      </c>
      <c r="E119" s="12" t="str">
        <f ca="1">IF($B119&gt;summary!E$16,"",summary!E$23)</f>
        <v/>
      </c>
      <c r="F119" s="26" t="str">
        <f ca="1">IF($B119&gt;summary!F$16,"",summary!F$23)</f>
        <v/>
      </c>
      <c r="G119" s="25" t="str">
        <f ca="1">IF($B119&gt;summary!C$16,"",C119*(1+summary!$C$9/12)^(summary!C$16-$B119))</f>
        <v/>
      </c>
      <c r="H119" s="12" t="str">
        <f ca="1">IF($B119&gt;summary!D$16,"",D119*(1+summary!$C$9/12)^(summary!D$16-$B119))</f>
        <v/>
      </c>
      <c r="I119" s="12" t="str">
        <f ca="1">IF($B119&gt;summary!E$16,"",E119*(1+summary!$C$9/12)^(summary!E$16-$B119))</f>
        <v/>
      </c>
      <c r="J119" s="26" t="str">
        <f ca="1">IF($B119&gt;summary!F$16,"",F119*(1+summary!$C$9/12)^(summary!F$16-$B119))</f>
        <v/>
      </c>
    </row>
    <row r="120" spans="2:10" x14ac:dyDescent="0.25">
      <c r="B120">
        <f t="shared" si="3"/>
        <v>114</v>
      </c>
      <c r="C120" s="25" t="str">
        <f ca="1">IF($B120&gt;summary!C$16,"",summary!C$23)</f>
        <v/>
      </c>
      <c r="D120" s="12" t="str">
        <f ca="1">IF($B120&gt;summary!D$16,"",summary!D$23)</f>
        <v/>
      </c>
      <c r="E120" s="12" t="str">
        <f ca="1">IF($B120&gt;summary!E$16,"",summary!E$23)</f>
        <v/>
      </c>
      <c r="F120" s="26" t="str">
        <f ca="1">IF($B120&gt;summary!F$16,"",summary!F$23)</f>
        <v/>
      </c>
      <c r="G120" s="25" t="str">
        <f ca="1">IF($B120&gt;summary!C$16,"",C120*(1+summary!$C$9/12)^(summary!C$16-$B120))</f>
        <v/>
      </c>
      <c r="H120" s="12" t="str">
        <f ca="1">IF($B120&gt;summary!D$16,"",D120*(1+summary!$C$9/12)^(summary!D$16-$B120))</f>
        <v/>
      </c>
      <c r="I120" s="12" t="str">
        <f ca="1">IF($B120&gt;summary!E$16,"",E120*(1+summary!$C$9/12)^(summary!E$16-$B120))</f>
        <v/>
      </c>
      <c r="J120" s="26" t="str">
        <f ca="1">IF($B120&gt;summary!F$16,"",F120*(1+summary!$C$9/12)^(summary!F$16-$B120))</f>
        <v/>
      </c>
    </row>
    <row r="121" spans="2:10" x14ac:dyDescent="0.25">
      <c r="B121">
        <f t="shared" si="3"/>
        <v>115</v>
      </c>
      <c r="C121" s="25" t="str">
        <f ca="1">IF($B121&gt;summary!C$16,"",summary!C$23)</f>
        <v/>
      </c>
      <c r="D121" s="12" t="str">
        <f ca="1">IF($B121&gt;summary!D$16,"",summary!D$23)</f>
        <v/>
      </c>
      <c r="E121" s="12" t="str">
        <f ca="1">IF($B121&gt;summary!E$16,"",summary!E$23)</f>
        <v/>
      </c>
      <c r="F121" s="26" t="str">
        <f ca="1">IF($B121&gt;summary!F$16,"",summary!F$23)</f>
        <v/>
      </c>
      <c r="G121" s="25" t="str">
        <f ca="1">IF($B121&gt;summary!C$16,"",C121*(1+summary!$C$9/12)^(summary!C$16-$B121))</f>
        <v/>
      </c>
      <c r="H121" s="12" t="str">
        <f ca="1">IF($B121&gt;summary!D$16,"",D121*(1+summary!$C$9/12)^(summary!D$16-$B121))</f>
        <v/>
      </c>
      <c r="I121" s="12" t="str">
        <f ca="1">IF($B121&gt;summary!E$16,"",E121*(1+summary!$C$9/12)^(summary!E$16-$B121))</f>
        <v/>
      </c>
      <c r="J121" s="26" t="str">
        <f ca="1">IF($B121&gt;summary!F$16,"",F121*(1+summary!$C$9/12)^(summary!F$16-$B121))</f>
        <v/>
      </c>
    </row>
    <row r="122" spans="2:10" x14ac:dyDescent="0.25">
      <c r="B122">
        <f t="shared" si="3"/>
        <v>116</v>
      </c>
      <c r="C122" s="25" t="str">
        <f ca="1">IF($B122&gt;summary!C$16,"",summary!C$23)</f>
        <v/>
      </c>
      <c r="D122" s="12" t="str">
        <f ca="1">IF($B122&gt;summary!D$16,"",summary!D$23)</f>
        <v/>
      </c>
      <c r="E122" s="12" t="str">
        <f ca="1">IF($B122&gt;summary!E$16,"",summary!E$23)</f>
        <v/>
      </c>
      <c r="F122" s="26" t="str">
        <f ca="1">IF($B122&gt;summary!F$16,"",summary!F$23)</f>
        <v/>
      </c>
      <c r="G122" s="25" t="str">
        <f ca="1">IF($B122&gt;summary!C$16,"",C122*(1+summary!$C$9/12)^(summary!C$16-$B122))</f>
        <v/>
      </c>
      <c r="H122" s="12" t="str">
        <f ca="1">IF($B122&gt;summary!D$16,"",D122*(1+summary!$C$9/12)^(summary!D$16-$B122))</f>
        <v/>
      </c>
      <c r="I122" s="12" t="str">
        <f ca="1">IF($B122&gt;summary!E$16,"",E122*(1+summary!$C$9/12)^(summary!E$16-$B122))</f>
        <v/>
      </c>
      <c r="J122" s="26" t="str">
        <f ca="1">IF($B122&gt;summary!F$16,"",F122*(1+summary!$C$9/12)^(summary!F$16-$B122))</f>
        <v/>
      </c>
    </row>
    <row r="123" spans="2:10" x14ac:dyDescent="0.25">
      <c r="B123">
        <f t="shared" si="3"/>
        <v>117</v>
      </c>
      <c r="C123" s="25" t="str">
        <f ca="1">IF($B123&gt;summary!C$16,"",summary!C$23)</f>
        <v/>
      </c>
      <c r="D123" s="12" t="str">
        <f ca="1">IF($B123&gt;summary!D$16,"",summary!D$23)</f>
        <v/>
      </c>
      <c r="E123" s="12" t="str">
        <f ca="1">IF($B123&gt;summary!E$16,"",summary!E$23)</f>
        <v/>
      </c>
      <c r="F123" s="26" t="str">
        <f ca="1">IF($B123&gt;summary!F$16,"",summary!F$23)</f>
        <v/>
      </c>
      <c r="G123" s="25" t="str">
        <f ca="1">IF($B123&gt;summary!C$16,"",C123*(1+summary!$C$9/12)^(summary!C$16-$B123))</f>
        <v/>
      </c>
      <c r="H123" s="12" t="str">
        <f ca="1">IF($B123&gt;summary!D$16,"",D123*(1+summary!$C$9/12)^(summary!D$16-$B123))</f>
        <v/>
      </c>
      <c r="I123" s="12" t="str">
        <f ca="1">IF($B123&gt;summary!E$16,"",E123*(1+summary!$C$9/12)^(summary!E$16-$B123))</f>
        <v/>
      </c>
      <c r="J123" s="26" t="str">
        <f ca="1">IF($B123&gt;summary!F$16,"",F123*(1+summary!$C$9/12)^(summary!F$16-$B123))</f>
        <v/>
      </c>
    </row>
    <row r="124" spans="2:10" x14ac:dyDescent="0.25">
      <c r="B124">
        <f t="shared" si="3"/>
        <v>118</v>
      </c>
      <c r="C124" s="25" t="str">
        <f ca="1">IF($B124&gt;summary!C$16,"",summary!C$23)</f>
        <v/>
      </c>
      <c r="D124" s="12" t="str">
        <f ca="1">IF($B124&gt;summary!D$16,"",summary!D$23)</f>
        <v/>
      </c>
      <c r="E124" s="12" t="str">
        <f ca="1">IF($B124&gt;summary!E$16,"",summary!E$23)</f>
        <v/>
      </c>
      <c r="F124" s="26" t="str">
        <f ca="1">IF($B124&gt;summary!F$16,"",summary!F$23)</f>
        <v/>
      </c>
      <c r="G124" s="25" t="str">
        <f ca="1">IF($B124&gt;summary!C$16,"",C124*(1+summary!$C$9/12)^(summary!C$16-$B124))</f>
        <v/>
      </c>
      <c r="H124" s="12" t="str">
        <f ca="1">IF($B124&gt;summary!D$16,"",D124*(1+summary!$C$9/12)^(summary!D$16-$B124))</f>
        <v/>
      </c>
      <c r="I124" s="12" t="str">
        <f ca="1">IF($B124&gt;summary!E$16,"",E124*(1+summary!$C$9/12)^(summary!E$16-$B124))</f>
        <v/>
      </c>
      <c r="J124" s="26" t="str">
        <f ca="1">IF($B124&gt;summary!F$16,"",F124*(1+summary!$C$9/12)^(summary!F$16-$B124))</f>
        <v/>
      </c>
    </row>
    <row r="125" spans="2:10" x14ac:dyDescent="0.25">
      <c r="B125">
        <f t="shared" si="3"/>
        <v>119</v>
      </c>
      <c r="C125" s="25" t="str">
        <f ca="1">IF($B125&gt;summary!C$16,"",summary!C$23)</f>
        <v/>
      </c>
      <c r="D125" s="12" t="str">
        <f ca="1">IF($B125&gt;summary!D$16,"",summary!D$23)</f>
        <v/>
      </c>
      <c r="E125" s="12" t="str">
        <f ca="1">IF($B125&gt;summary!E$16,"",summary!E$23)</f>
        <v/>
      </c>
      <c r="F125" s="26" t="str">
        <f ca="1">IF($B125&gt;summary!F$16,"",summary!F$23)</f>
        <v/>
      </c>
      <c r="G125" s="25" t="str">
        <f ca="1">IF($B125&gt;summary!C$16,"",C125*(1+summary!$C$9/12)^(summary!C$16-$B125))</f>
        <v/>
      </c>
      <c r="H125" s="12" t="str">
        <f ca="1">IF($B125&gt;summary!D$16,"",D125*(1+summary!$C$9/12)^(summary!D$16-$B125))</f>
        <v/>
      </c>
      <c r="I125" s="12" t="str">
        <f ca="1">IF($B125&gt;summary!E$16,"",E125*(1+summary!$C$9/12)^(summary!E$16-$B125))</f>
        <v/>
      </c>
      <c r="J125" s="26" t="str">
        <f ca="1">IF($B125&gt;summary!F$16,"",F125*(1+summary!$C$9/12)^(summary!F$16-$B125))</f>
        <v/>
      </c>
    </row>
    <row r="126" spans="2:10" x14ac:dyDescent="0.25">
      <c r="B126">
        <f t="shared" si="3"/>
        <v>120</v>
      </c>
      <c r="C126" s="25" t="str">
        <f ca="1">IF($B126&gt;summary!C$16,"",summary!C$23)</f>
        <v/>
      </c>
      <c r="D126" s="12" t="str">
        <f ca="1">IF($B126&gt;summary!D$16,"",summary!D$23)</f>
        <v/>
      </c>
      <c r="E126" s="12" t="str">
        <f ca="1">IF($B126&gt;summary!E$16,"",summary!E$23)</f>
        <v/>
      </c>
      <c r="F126" s="26" t="str">
        <f ca="1">IF($B126&gt;summary!F$16,"",summary!F$23)</f>
        <v/>
      </c>
      <c r="G126" s="25" t="str">
        <f ca="1">IF($B126&gt;summary!C$16,"",C126*(1+summary!$C$9/12)^(summary!C$16-$B126))</f>
        <v/>
      </c>
      <c r="H126" s="12" t="str">
        <f ca="1">IF($B126&gt;summary!D$16,"",D126*(1+summary!$C$9/12)^(summary!D$16-$B126))</f>
        <v/>
      </c>
      <c r="I126" s="12" t="str">
        <f ca="1">IF($B126&gt;summary!E$16,"",E126*(1+summary!$C$9/12)^(summary!E$16-$B126))</f>
        <v/>
      </c>
      <c r="J126" s="26" t="str">
        <f ca="1">IF($B126&gt;summary!F$16,"",F126*(1+summary!$C$9/12)^(summary!F$16-$B126))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Figueiredo</dc:creator>
  <cp:lastModifiedBy>Gonçalo Figueiredo</cp:lastModifiedBy>
  <dcterms:created xsi:type="dcterms:W3CDTF">2020-04-22T13:51:14Z</dcterms:created>
  <dcterms:modified xsi:type="dcterms:W3CDTF">2020-05-12T08:40:29Z</dcterms:modified>
</cp:coreProperties>
</file>